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2022\PENAL ORAL\"/>
    </mc:Choice>
  </mc:AlternateContent>
  <bookViews>
    <workbookView xWindow="0" yWindow="0" windowWidth="23016" windowHeight="10932" activeTab="3"/>
  </bookViews>
  <sheets>
    <sheet name="General _ 2022JOrales" sheetId="1" r:id="rId1"/>
    <sheet name="Delitos_reg 2022" sheetId="7" r:id="rId2"/>
    <sheet name="Víctimas_2022" sheetId="5" r:id="rId3"/>
    <sheet name="Imputados_2022 " sheetId="6" r:id="rId4"/>
  </sheets>
  <externalReferences>
    <externalReference r:id="rId5"/>
    <externalReference r:id="rId6"/>
  </externalReferences>
  <definedNames>
    <definedName name="_xlnm._FilterDatabase" localSheetId="1" hidden="1">'Delitos_reg 2022'!$A$1:$BC$117</definedName>
    <definedName name="_xlnm._FilterDatabase" localSheetId="0" hidden="1">'General _ 2022JOrales'!$A$1:$AS$147</definedName>
    <definedName name="ABREVIADOSTOTAL" localSheetId="1">#REF!</definedName>
    <definedName name="ABREVIADOSTOTAL" localSheetId="0">#REF!</definedName>
    <definedName name="ABREVIADOSTOTAL" localSheetId="3">#REF!</definedName>
    <definedName name="ABREVIADOSTOTAL" localSheetId="2">#REF!</definedName>
    <definedName name="ABREVIADOSTOTAL">#REF!</definedName>
    <definedName name="APERTUJO" localSheetId="1">#REF!</definedName>
    <definedName name="APERTUJO" localSheetId="0">#REF!</definedName>
    <definedName name="APERTUJO" localSheetId="3">#REF!</definedName>
    <definedName name="APERTUJO" localSheetId="2">#REF!</definedName>
    <definedName name="APERTUJO">#REF!</definedName>
    <definedName name="_xlnm.Print_Area" localSheetId="1">'Delitos_reg 2022'!$A$1:$BC$117</definedName>
    <definedName name="_xlnm.Print_Area" localSheetId="0">'General _ 2022JOrales'!$A$1:$AS$148</definedName>
    <definedName name="_xlnm.Print_Area" localSheetId="3">'Imputados_2022 '!$A$1:$AV$37</definedName>
    <definedName name="_xlnm.Print_Area" localSheetId="2">Víctimas_2022!$A$1:$AY$45</definedName>
    <definedName name="ARRTOTAL" localSheetId="1">#REF!</definedName>
    <definedName name="ARRTOTAL" localSheetId="0">#REF!</definedName>
    <definedName name="ARRTOTAL" localSheetId="3">#REF!</definedName>
    <definedName name="ARRTOTAL" localSheetId="2">#REF!</definedName>
    <definedName name="ARRTOTAL">#REF!</definedName>
    <definedName name="ARTOTAL" localSheetId="1">#REF!</definedName>
    <definedName name="ARTOTAL" localSheetId="0">#REF!</definedName>
    <definedName name="ARTOTAL" localSheetId="3">#REF!</definedName>
    <definedName name="ARTOTAL" localSheetId="2">#REF!</definedName>
    <definedName name="ARTOTAL">#REF!</definedName>
    <definedName name="artotall" localSheetId="1">#REF!</definedName>
    <definedName name="artotall" localSheetId="0">#REF!</definedName>
    <definedName name="artotall" localSheetId="3">#REF!</definedName>
    <definedName name="artotall" localSheetId="2">#REF!</definedName>
    <definedName name="artotall">#REF!</definedName>
    <definedName name="asdjhaskjdf" localSheetId="1">#REF!</definedName>
    <definedName name="asdjhaskjdf" localSheetId="0">#REF!</definedName>
    <definedName name="asdjhaskjdf" localSheetId="3">#REF!</definedName>
    <definedName name="asdjhaskjdf" localSheetId="2">#REF!</definedName>
    <definedName name="asdjhaskjdf">#REF!</definedName>
    <definedName name="AUDJO" localSheetId="1">#REF!</definedName>
    <definedName name="AUDJO" localSheetId="0">#REF!</definedName>
    <definedName name="AUDJO" localSheetId="3">#REF!</definedName>
    <definedName name="AUDJO" localSheetId="2">#REF!</definedName>
    <definedName name="AUDJO">#REF!</definedName>
    <definedName name="Jcduracion" localSheetId="1">#REF!</definedName>
    <definedName name="Jcduracion" localSheetId="0">#REF!</definedName>
    <definedName name="Jcduracion" localSheetId="3">#REF!</definedName>
    <definedName name="Jcduracion" localSheetId="2">#REF!</definedName>
    <definedName name="Jcduracion">#REF!</definedName>
    <definedName name="JOAUD" localSheetId="1">#REF!</definedName>
    <definedName name="JOAUD" localSheetId="0">#REF!</definedName>
    <definedName name="JOAUD" localSheetId="3">#REF!</definedName>
    <definedName name="JOAUD" localSheetId="2">#REF!</definedName>
    <definedName name="JOAUD">#REF!</definedName>
    <definedName name="QQ" localSheetId="1">#REF!</definedName>
    <definedName name="QQ" localSheetId="0">#REF!</definedName>
    <definedName name="QQ" localSheetId="3">#REF!</definedName>
    <definedName name="QQ" localSheetId="2">#REF!</definedName>
    <definedName name="QQ">#REF!</definedName>
    <definedName name="scpppdelitos" localSheetId="1">#REF!</definedName>
    <definedName name="scpppdelitos" localSheetId="0">#REF!</definedName>
    <definedName name="scpppdelitos" localSheetId="3">#REF!</definedName>
    <definedName name="scpppdelitos" localSheetId="2">#REF!</definedName>
    <definedName name="scpppdelitos">#REF!</definedName>
    <definedName name="sdfsdf" localSheetId="1">#REF!</definedName>
    <definedName name="sdfsdf" localSheetId="0">#REF!</definedName>
    <definedName name="sdfsdf" localSheetId="3">#REF!</definedName>
    <definedName name="sdfsdf" localSheetId="2">#REF!</definedName>
    <definedName name="sdfsdf">#REF!</definedName>
    <definedName name="SOBRESEXDELI" localSheetId="1">#REF!</definedName>
    <definedName name="SOBRESEXDELI" localSheetId="0">#REF!</definedName>
    <definedName name="SOBRESEXDELI" localSheetId="3">#REF!</definedName>
    <definedName name="SOBRESEXDELI" localSheetId="2">#REF!</definedName>
    <definedName name="SOBRESEXDELI">#REF!</definedName>
    <definedName name="total1" localSheetId="0">#REF!</definedName>
    <definedName name="total1" localSheetId="3">[1]GENERALES_IMPUT!$P$13</definedName>
    <definedName name="total1" localSheetId="2">[1]GENERALES_IMPUT!$P$13</definedName>
    <definedName name="total1">[2]GENERALES_IMPUT!$P$13</definedName>
    <definedName name="totaldeli" localSheetId="1">#REF!</definedName>
    <definedName name="totaldeli" localSheetId="0">#REF!</definedName>
    <definedName name="totaldeli" localSheetId="3">#REF!</definedName>
    <definedName name="totaldeli" localSheetId="2">#REF!</definedName>
    <definedName name="totaldeli">#REF!</definedName>
    <definedName name="TOTALDELIABRE" localSheetId="1">#REF!</definedName>
    <definedName name="TOTALDELIABRE" localSheetId="0">#REF!</definedName>
    <definedName name="TOTALDELIABRE" localSheetId="3">#REF!</definedName>
    <definedName name="TOTALDELIABRE" localSheetId="2">#REF!</definedName>
    <definedName name="TOTALDELIABRE">#REF!</definedName>
    <definedName name="TOTALDELIAR" localSheetId="1">#REF!</definedName>
    <definedName name="TOTALDELIAR" localSheetId="0">#REF!</definedName>
    <definedName name="TOTALDELIAR" localSheetId="3">#REF!</definedName>
    <definedName name="TOTALDELIAR" localSheetId="2">#REF!</definedName>
    <definedName name="TOTALDELIAR">#REF!</definedName>
    <definedName name="TOTALDELISCPP" localSheetId="1">#REF!</definedName>
    <definedName name="TOTALDELISCPP" localSheetId="0">#REF!</definedName>
    <definedName name="TOTALDELISCPP" localSheetId="3">#REF!</definedName>
    <definedName name="TOTALDELISCPP" localSheetId="2">#REF!</definedName>
    <definedName name="TOTALDELISCPP">#REF!</definedName>
    <definedName name="totaldelitos" localSheetId="1">#REF!</definedName>
    <definedName name="totaldelitos" localSheetId="0">#REF!</definedName>
    <definedName name="totaldelitos" localSheetId="3">#REF!</definedName>
    <definedName name="totaldelitos" localSheetId="2">#REF!</definedName>
    <definedName name="totaldelitos">#REF!</definedName>
    <definedName name="TOTALDELJO" localSheetId="1">#REF!</definedName>
    <definedName name="TOTALDELJO" localSheetId="0">#REF!</definedName>
    <definedName name="TOTALDELJO" localSheetId="3">#REF!</definedName>
    <definedName name="TOTALDELJO" localSheetId="2">#REF!</definedName>
    <definedName name="TOTALDELJO">#REF!</definedName>
    <definedName name="totalmc" localSheetId="0">#REF!</definedName>
    <definedName name="totalmc" localSheetId="3">[1]MedCaut!$P$19</definedName>
    <definedName name="totalmc" localSheetId="2">[1]MedCaut!$P$19</definedName>
    <definedName name="totalmc">[2]MedCaut!$P$19</definedName>
    <definedName name="totalvictim" localSheetId="0">#REF!</definedName>
    <definedName name="totalvictim" localSheetId="3">'Imputados_2022 '!$AT$11</definedName>
    <definedName name="totalvictim" localSheetId="2">Víctimas_2022!$AT$19</definedName>
    <definedName name="totalvictim">[2]VICTIMAS!$P$12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8" i="6" l="1"/>
  <c r="AR9" i="6"/>
  <c r="AR10" i="6"/>
  <c r="AP8" i="6"/>
  <c r="AP9" i="6"/>
  <c r="AP10" i="6"/>
  <c r="AN8" i="6"/>
  <c r="AN9" i="6"/>
  <c r="AN10" i="6"/>
  <c r="AP7" i="6"/>
  <c r="AR7" i="6"/>
  <c r="AN7" i="6"/>
  <c r="AN11" i="6" s="1"/>
  <c r="AQ8" i="6" l="1"/>
  <c r="AP11" i="6"/>
  <c r="AR11" i="6"/>
  <c r="E19" i="5"/>
  <c r="F19" i="5"/>
  <c r="G19" i="5"/>
  <c r="G20" i="5" s="1"/>
  <c r="H19" i="5"/>
  <c r="I19" i="5"/>
  <c r="J19" i="5"/>
  <c r="K19" i="5"/>
  <c r="L19" i="5"/>
  <c r="M19" i="5"/>
  <c r="N19" i="5"/>
  <c r="O19" i="5"/>
  <c r="P19" i="5"/>
  <c r="Q19" i="5"/>
  <c r="R19" i="5"/>
  <c r="S19" i="5"/>
  <c r="S20" i="5" s="1"/>
  <c r="T19" i="5"/>
  <c r="U19" i="5"/>
  <c r="V19" i="5"/>
  <c r="W19" i="5"/>
  <c r="X19" i="5"/>
  <c r="Y19" i="5"/>
  <c r="Z19" i="5"/>
  <c r="AA19" i="5"/>
  <c r="AB19" i="5"/>
  <c r="AC19" i="5"/>
  <c r="AD19" i="5"/>
  <c r="AE19" i="5"/>
  <c r="AE20" i="5" s="1"/>
  <c r="AF19" i="5"/>
  <c r="AG19" i="5"/>
  <c r="AH19" i="5"/>
  <c r="AI19" i="5"/>
  <c r="AJ19" i="5"/>
  <c r="AK19" i="5"/>
  <c r="AL19" i="5"/>
  <c r="AM19" i="5"/>
  <c r="D19" i="5"/>
  <c r="AQ115" i="1"/>
  <c r="AO117" i="7"/>
  <c r="AL117" i="7"/>
  <c r="AI117" i="7"/>
  <c r="AF117" i="7"/>
  <c r="AC117" i="7"/>
  <c r="Z117" i="7"/>
  <c r="W117" i="7"/>
  <c r="T117" i="7"/>
  <c r="Q117" i="7"/>
  <c r="N117" i="7"/>
  <c r="K117" i="7"/>
  <c r="H117" i="7"/>
  <c r="AX117" i="7"/>
  <c r="AV117" i="7"/>
  <c r="AT117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AQ115" i="7"/>
  <c r="AP115" i="7"/>
  <c r="AO115" i="7"/>
  <c r="AN115" i="7"/>
  <c r="AM115" i="7"/>
  <c r="AL115" i="7"/>
  <c r="AK115" i="7"/>
  <c r="AJ115" i="7"/>
  <c r="AI115" i="7"/>
  <c r="AH115" i="7"/>
  <c r="AG115" i="7"/>
  <c r="AF115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S115" i="7"/>
  <c r="R115" i="7"/>
  <c r="Q115" i="7"/>
  <c r="AS115" i="7" s="1"/>
  <c r="P115" i="7"/>
  <c r="O115" i="7"/>
  <c r="N115" i="7"/>
  <c r="M115" i="7"/>
  <c r="AW115" i="7" s="1"/>
  <c r="L115" i="7"/>
  <c r="K115" i="7"/>
  <c r="J115" i="7"/>
  <c r="I115" i="7"/>
  <c r="AU115" i="7" s="1"/>
  <c r="H115" i="7"/>
  <c r="AQ114" i="7"/>
  <c r="AP114" i="7"/>
  <c r="AO114" i="7"/>
  <c r="AN114" i="7"/>
  <c r="AM114" i="7"/>
  <c r="AL114" i="7"/>
  <c r="AK114" i="7"/>
  <c r="AJ114" i="7"/>
  <c r="AI114" i="7"/>
  <c r="AH114" i="7"/>
  <c r="AG114" i="7"/>
  <c r="AF114" i="7"/>
  <c r="AE114" i="7"/>
  <c r="AD114" i="7"/>
  <c r="AC114" i="7"/>
  <c r="AB114" i="7"/>
  <c r="AA114" i="7"/>
  <c r="Z114" i="7"/>
  <c r="Y114" i="7"/>
  <c r="X114" i="7"/>
  <c r="V114" i="7"/>
  <c r="U114" i="7"/>
  <c r="T114" i="7"/>
  <c r="S114" i="7"/>
  <c r="R114" i="7"/>
  <c r="Q114" i="7"/>
  <c r="P114" i="7"/>
  <c r="O114" i="7"/>
  <c r="N114" i="7"/>
  <c r="M114" i="7"/>
  <c r="L114" i="7"/>
  <c r="AU114" i="7" s="1"/>
  <c r="K114" i="7"/>
  <c r="J114" i="7"/>
  <c r="I114" i="7"/>
  <c r="H114" i="7"/>
  <c r="AX113" i="7"/>
  <c r="AW113" i="7"/>
  <c r="AU113" i="7"/>
  <c r="AT113" i="7"/>
  <c r="AS113" i="7"/>
  <c r="AR113" i="7"/>
  <c r="AX112" i="7"/>
  <c r="AW112" i="7"/>
  <c r="AU112" i="7"/>
  <c r="AT112" i="7"/>
  <c r="AS112" i="7"/>
  <c r="AR112" i="7"/>
  <c r="AV112" i="7" s="1"/>
  <c r="AW111" i="7"/>
  <c r="AU111" i="7"/>
  <c r="AS111" i="7"/>
  <c r="AR111" i="7"/>
  <c r="AW110" i="7"/>
  <c r="AU110" i="7"/>
  <c r="AS110" i="7"/>
  <c r="AR110" i="7"/>
  <c r="AV110" i="7" s="1"/>
  <c r="AX109" i="7"/>
  <c r="AW109" i="7"/>
  <c r="AU109" i="7"/>
  <c r="AT109" i="7"/>
  <c r="AS109" i="7"/>
  <c r="AR109" i="7"/>
  <c r="AX108" i="7"/>
  <c r="AW108" i="7"/>
  <c r="AU108" i="7"/>
  <c r="AT108" i="7"/>
  <c r="AS108" i="7"/>
  <c r="AR108" i="7"/>
  <c r="AV108" i="7" s="1"/>
  <c r="AW107" i="7"/>
  <c r="AX107" i="7" s="1"/>
  <c r="AU107" i="7"/>
  <c r="AS107" i="7"/>
  <c r="AR107" i="7"/>
  <c r="AW106" i="7"/>
  <c r="AV106" i="7"/>
  <c r="AU106" i="7"/>
  <c r="AS106" i="7"/>
  <c r="AR106" i="7"/>
  <c r="AX105" i="7"/>
  <c r="AW105" i="7"/>
  <c r="AU105" i="7"/>
  <c r="AT105" i="7"/>
  <c r="AS105" i="7"/>
  <c r="AR105" i="7"/>
  <c r="AX104" i="7"/>
  <c r="AW104" i="7"/>
  <c r="AU104" i="7"/>
  <c r="AT104" i="7"/>
  <c r="AS104" i="7"/>
  <c r="AR104" i="7"/>
  <c r="AV104" i="7" s="1"/>
  <c r="AW103" i="7"/>
  <c r="AX103" i="7" s="1"/>
  <c r="AU103" i="7"/>
  <c r="AS103" i="7"/>
  <c r="AR103" i="7"/>
  <c r="AW102" i="7"/>
  <c r="AV102" i="7"/>
  <c r="AU102" i="7"/>
  <c r="AS102" i="7"/>
  <c r="AR102" i="7"/>
  <c r="AX101" i="7"/>
  <c r="AW101" i="7"/>
  <c r="AU101" i="7"/>
  <c r="AT101" i="7"/>
  <c r="AS101" i="7"/>
  <c r="AR101" i="7"/>
  <c r="AX100" i="7"/>
  <c r="AW100" i="7"/>
  <c r="AU100" i="7"/>
  <c r="AT100" i="7"/>
  <c r="AS100" i="7"/>
  <c r="AR100" i="7"/>
  <c r="AV100" i="7" s="1"/>
  <c r="AW99" i="7"/>
  <c r="AX99" i="7" s="1"/>
  <c r="AU99" i="7"/>
  <c r="AS99" i="7"/>
  <c r="AR99" i="7"/>
  <c r="AW98" i="7"/>
  <c r="AU98" i="7"/>
  <c r="AS98" i="7"/>
  <c r="AR98" i="7"/>
  <c r="AX97" i="7"/>
  <c r="AW97" i="7"/>
  <c r="AU97" i="7"/>
  <c r="AT97" i="7"/>
  <c r="AS97" i="7"/>
  <c r="AR97" i="7"/>
  <c r="AX96" i="7"/>
  <c r="AW96" i="7"/>
  <c r="AU96" i="7"/>
  <c r="AT96" i="7"/>
  <c r="AS96" i="7"/>
  <c r="AR96" i="7"/>
  <c r="AV96" i="7" s="1"/>
  <c r="AW95" i="7"/>
  <c r="AU95" i="7"/>
  <c r="AS95" i="7"/>
  <c r="AR95" i="7"/>
  <c r="AW94" i="7"/>
  <c r="AU94" i="7"/>
  <c r="AV94" i="7" s="1"/>
  <c r="AS94" i="7"/>
  <c r="AR94" i="7"/>
  <c r="AX93" i="7"/>
  <c r="AW93" i="7"/>
  <c r="AU93" i="7"/>
  <c r="AT93" i="7"/>
  <c r="AS93" i="7"/>
  <c r="AR93" i="7"/>
  <c r="AX92" i="7"/>
  <c r="AW92" i="7"/>
  <c r="AU92" i="7"/>
  <c r="AT92" i="7"/>
  <c r="AS92" i="7"/>
  <c r="AR92" i="7"/>
  <c r="AV92" i="7" s="1"/>
  <c r="AW91" i="7"/>
  <c r="AU91" i="7"/>
  <c r="AS91" i="7"/>
  <c r="AR91" i="7"/>
  <c r="AV91" i="7" s="1"/>
  <c r="AW90" i="7"/>
  <c r="AU90" i="7"/>
  <c r="AS90" i="7"/>
  <c r="AR90" i="7"/>
  <c r="AX89" i="7"/>
  <c r="AW89" i="7"/>
  <c r="AU89" i="7"/>
  <c r="AS89" i="7"/>
  <c r="AR89" i="7"/>
  <c r="AX88" i="7"/>
  <c r="AW88" i="7"/>
  <c r="AU88" i="7"/>
  <c r="AT88" i="7"/>
  <c r="AS88" i="7"/>
  <c r="AR88" i="7"/>
  <c r="AV88" i="7" s="1"/>
  <c r="AW87" i="7"/>
  <c r="AU87" i="7"/>
  <c r="AV87" i="7" s="1"/>
  <c r="AS87" i="7"/>
  <c r="AT87" i="7" s="1"/>
  <c r="AR87" i="7"/>
  <c r="AW86" i="7"/>
  <c r="AV86" i="7"/>
  <c r="AU86" i="7"/>
  <c r="AS86" i="7"/>
  <c r="AR86" i="7"/>
  <c r="AX85" i="7"/>
  <c r="AW85" i="7"/>
  <c r="AU85" i="7"/>
  <c r="AS85" i="7"/>
  <c r="AR85" i="7"/>
  <c r="AX84" i="7"/>
  <c r="AW84" i="7"/>
  <c r="AU84" i="7"/>
  <c r="AT84" i="7"/>
  <c r="AS84" i="7"/>
  <c r="AR84" i="7"/>
  <c r="AV84" i="7" s="1"/>
  <c r="AW83" i="7"/>
  <c r="AV83" i="7"/>
  <c r="AU83" i="7"/>
  <c r="AS83" i="7"/>
  <c r="AR83" i="7"/>
  <c r="AW82" i="7"/>
  <c r="AU82" i="7"/>
  <c r="AS82" i="7"/>
  <c r="AR82" i="7"/>
  <c r="AX82" i="7" s="1"/>
  <c r="AX81" i="7"/>
  <c r="AW81" i="7"/>
  <c r="AU81" i="7"/>
  <c r="AT81" i="7"/>
  <c r="AS81" i="7"/>
  <c r="AR81" i="7"/>
  <c r="AW80" i="7"/>
  <c r="AU80" i="7"/>
  <c r="AS80" i="7"/>
  <c r="AT80" i="7" s="1"/>
  <c r="AR80" i="7"/>
  <c r="AV80" i="7" s="1"/>
  <c r="AW79" i="7"/>
  <c r="AU79" i="7"/>
  <c r="AS79" i="7"/>
  <c r="AR79" i="7"/>
  <c r="AX78" i="7"/>
  <c r="AW78" i="7"/>
  <c r="AU78" i="7"/>
  <c r="AT78" i="7"/>
  <c r="AS78" i="7"/>
  <c r="AR78" i="7"/>
  <c r="AW77" i="7"/>
  <c r="AX77" i="7" s="1"/>
  <c r="AU77" i="7"/>
  <c r="AT77" i="7"/>
  <c r="AS77" i="7"/>
  <c r="AR77" i="7"/>
  <c r="AW76" i="7"/>
  <c r="AU76" i="7"/>
  <c r="AS76" i="7"/>
  <c r="AR76" i="7"/>
  <c r="AV76" i="7" s="1"/>
  <c r="AW75" i="7"/>
  <c r="AU75" i="7"/>
  <c r="AS75" i="7"/>
  <c r="AT75" i="7" s="1"/>
  <c r="AR75" i="7"/>
  <c r="AX74" i="7"/>
  <c r="AW74" i="7"/>
  <c r="AU74" i="7"/>
  <c r="AT74" i="7"/>
  <c r="AS74" i="7"/>
  <c r="AR74" i="7"/>
  <c r="AW73" i="7"/>
  <c r="AU73" i="7"/>
  <c r="AS73" i="7"/>
  <c r="AR73" i="7"/>
  <c r="AW72" i="7"/>
  <c r="AU72" i="7"/>
  <c r="AS72" i="7"/>
  <c r="AR72" i="7"/>
  <c r="AW71" i="7"/>
  <c r="AX71" i="7" s="1"/>
  <c r="AU71" i="7"/>
  <c r="AS71" i="7"/>
  <c r="AR71" i="7"/>
  <c r="AW70" i="7"/>
  <c r="AX70" i="7" s="1"/>
  <c r="AU70" i="7"/>
  <c r="AS70" i="7"/>
  <c r="AR70" i="7"/>
  <c r="AW69" i="7"/>
  <c r="AU69" i="7"/>
  <c r="AS69" i="7"/>
  <c r="AR69" i="7"/>
  <c r="AX68" i="7"/>
  <c r="AW68" i="7"/>
  <c r="AU68" i="7"/>
  <c r="AT68" i="7"/>
  <c r="AS68" i="7"/>
  <c r="AR68" i="7"/>
  <c r="AW67" i="7"/>
  <c r="AU67" i="7"/>
  <c r="AS67" i="7"/>
  <c r="AT67" i="7" s="1"/>
  <c r="AR67" i="7"/>
  <c r="AW66" i="7"/>
  <c r="AV66" i="7"/>
  <c r="AU66" i="7"/>
  <c r="AS66" i="7"/>
  <c r="AR66" i="7"/>
  <c r="AW65" i="7"/>
  <c r="AU65" i="7"/>
  <c r="AV65" i="7" s="1"/>
  <c r="AS65" i="7"/>
  <c r="AR65" i="7"/>
  <c r="AX64" i="7"/>
  <c r="AW64" i="7"/>
  <c r="AU64" i="7"/>
  <c r="AT64" i="7"/>
  <c r="AS64" i="7"/>
  <c r="AR64" i="7"/>
  <c r="AW63" i="7"/>
  <c r="AX63" i="7" s="1"/>
  <c r="AU63" i="7"/>
  <c r="AT63" i="7"/>
  <c r="AS63" i="7"/>
  <c r="AR63" i="7"/>
  <c r="AW62" i="7"/>
  <c r="AV62" i="7"/>
  <c r="AU62" i="7"/>
  <c r="AS62" i="7"/>
  <c r="AR62" i="7"/>
  <c r="AW61" i="7"/>
  <c r="AU61" i="7"/>
  <c r="AS61" i="7"/>
  <c r="AR61" i="7"/>
  <c r="AX60" i="7"/>
  <c r="AW60" i="7"/>
  <c r="AU60" i="7"/>
  <c r="AT60" i="7"/>
  <c r="AS60" i="7"/>
  <c r="AR60" i="7"/>
  <c r="AW59" i="7"/>
  <c r="AX59" i="7" s="1"/>
  <c r="AU59" i="7"/>
  <c r="AS59" i="7"/>
  <c r="AR59" i="7"/>
  <c r="AW58" i="7"/>
  <c r="AU58" i="7"/>
  <c r="AS58" i="7"/>
  <c r="AR58" i="7"/>
  <c r="AV58" i="7" s="1"/>
  <c r="AW57" i="7"/>
  <c r="AU57" i="7"/>
  <c r="AS57" i="7"/>
  <c r="AT57" i="7" s="1"/>
  <c r="AR57" i="7"/>
  <c r="AW56" i="7"/>
  <c r="AU56" i="7"/>
  <c r="AS56" i="7"/>
  <c r="AR56" i="7"/>
  <c r="AX56" i="7" s="1"/>
  <c r="AW55" i="7"/>
  <c r="AU55" i="7"/>
  <c r="AS55" i="7"/>
  <c r="AR55" i="7"/>
  <c r="AX54" i="7"/>
  <c r="AW54" i="7"/>
  <c r="AU54" i="7"/>
  <c r="AT54" i="7"/>
  <c r="AS54" i="7"/>
  <c r="AR54" i="7"/>
  <c r="W54" i="7"/>
  <c r="AW53" i="7"/>
  <c r="AU53" i="7"/>
  <c r="AS53" i="7"/>
  <c r="AR53" i="7"/>
  <c r="AV53" i="7" s="1"/>
  <c r="AW52" i="7"/>
  <c r="AU52" i="7"/>
  <c r="AS52" i="7"/>
  <c r="AT52" i="7" s="1"/>
  <c r="AR52" i="7"/>
  <c r="AW51" i="7"/>
  <c r="AU51" i="7"/>
  <c r="AS51" i="7"/>
  <c r="AR51" i="7"/>
  <c r="AX51" i="7" s="1"/>
  <c r="AX50" i="7"/>
  <c r="AW50" i="7"/>
  <c r="AU50" i="7"/>
  <c r="AT50" i="7"/>
  <c r="AS50" i="7"/>
  <c r="AR50" i="7"/>
  <c r="AW49" i="7"/>
  <c r="AX49" i="7" s="1"/>
  <c r="AU49" i="7"/>
  <c r="AS49" i="7"/>
  <c r="AT49" i="7" s="1"/>
  <c r="AR49" i="7"/>
  <c r="AV49" i="7" s="1"/>
  <c r="AW48" i="7"/>
  <c r="BA48" i="7" s="1"/>
  <c r="AV48" i="7"/>
  <c r="AU48" i="7"/>
  <c r="AS48" i="7"/>
  <c r="AR48" i="7"/>
  <c r="AW47" i="7"/>
  <c r="AU47" i="7"/>
  <c r="AV47" i="7" s="1"/>
  <c r="AS47" i="7"/>
  <c r="AR47" i="7"/>
  <c r="AX46" i="7"/>
  <c r="AW46" i="7"/>
  <c r="AU46" i="7"/>
  <c r="AT46" i="7"/>
  <c r="AS46" i="7"/>
  <c r="AR46" i="7"/>
  <c r="AX45" i="7"/>
  <c r="AW45" i="7"/>
  <c r="AU45" i="7"/>
  <c r="AT45" i="7"/>
  <c r="AS45" i="7"/>
  <c r="AR45" i="7"/>
  <c r="AV45" i="7" s="1"/>
  <c r="AW44" i="7"/>
  <c r="AU44" i="7"/>
  <c r="AS44" i="7"/>
  <c r="AR44" i="7"/>
  <c r="AV44" i="7" s="1"/>
  <c r="AW43" i="7"/>
  <c r="AU43" i="7"/>
  <c r="AZ43" i="7" s="1"/>
  <c r="AS43" i="7"/>
  <c r="AR43" i="7"/>
  <c r="AX42" i="7"/>
  <c r="AW42" i="7"/>
  <c r="AU42" i="7"/>
  <c r="AT42" i="7"/>
  <c r="AS42" i="7"/>
  <c r="AR42" i="7"/>
  <c r="AW41" i="7"/>
  <c r="AX41" i="7" s="1"/>
  <c r="AU41" i="7"/>
  <c r="AS41" i="7"/>
  <c r="AT41" i="7" s="1"/>
  <c r="AR41" i="7"/>
  <c r="AV41" i="7" s="1"/>
  <c r="AW40" i="7"/>
  <c r="AV40" i="7"/>
  <c r="AU40" i="7"/>
  <c r="AS40" i="7"/>
  <c r="AR40" i="7"/>
  <c r="AW39" i="7"/>
  <c r="AU39" i="7"/>
  <c r="AV39" i="7" s="1"/>
  <c r="AS39" i="7"/>
  <c r="AR39" i="7"/>
  <c r="AX38" i="7"/>
  <c r="AW38" i="7"/>
  <c r="AU38" i="7"/>
  <c r="AT38" i="7"/>
  <c r="AS38" i="7"/>
  <c r="AR38" i="7"/>
  <c r="AX37" i="7"/>
  <c r="AW37" i="7"/>
  <c r="AU37" i="7"/>
  <c r="AT37" i="7"/>
  <c r="AS37" i="7"/>
  <c r="AR37" i="7"/>
  <c r="AV37" i="7" s="1"/>
  <c r="AW36" i="7"/>
  <c r="AU36" i="7"/>
  <c r="AS36" i="7"/>
  <c r="AR36" i="7"/>
  <c r="AV36" i="7" s="1"/>
  <c r="AW35" i="7"/>
  <c r="AU35" i="7"/>
  <c r="AZ35" i="7" s="1"/>
  <c r="AS35" i="7"/>
  <c r="AR35" i="7"/>
  <c r="AV35" i="7" s="1"/>
  <c r="AX34" i="7"/>
  <c r="AW34" i="7"/>
  <c r="AU34" i="7"/>
  <c r="AT34" i="7"/>
  <c r="AS34" i="7"/>
  <c r="AR34" i="7"/>
  <c r="AW33" i="7"/>
  <c r="AX33" i="7" s="1"/>
  <c r="AU33" i="7"/>
  <c r="AS33" i="7"/>
  <c r="AT33" i="7" s="1"/>
  <c r="AR33" i="7"/>
  <c r="AV33" i="7" s="1"/>
  <c r="AW32" i="7"/>
  <c r="AV32" i="7"/>
  <c r="AU32" i="7"/>
  <c r="AS32" i="7"/>
  <c r="AR32" i="7"/>
  <c r="AW31" i="7"/>
  <c r="AU31" i="7"/>
  <c r="AV31" i="7" s="1"/>
  <c r="AS31" i="7"/>
  <c r="AR31" i="7"/>
  <c r="AY30" i="7"/>
  <c r="AX30" i="7"/>
  <c r="AW30" i="7"/>
  <c r="AU30" i="7"/>
  <c r="AT30" i="7"/>
  <c r="AS30" i="7"/>
  <c r="AR30" i="7"/>
  <c r="BA29" i="7"/>
  <c r="AX29" i="7"/>
  <c r="AW29" i="7"/>
  <c r="AU29" i="7"/>
  <c r="AT29" i="7"/>
  <c r="AS29" i="7"/>
  <c r="AR29" i="7"/>
  <c r="AV29" i="7" s="1"/>
  <c r="AW28" i="7"/>
  <c r="AU28" i="7"/>
  <c r="AU116" i="7" s="1"/>
  <c r="AS28" i="7"/>
  <c r="AR28" i="7"/>
  <c r="AW27" i="7"/>
  <c r="AU27" i="7"/>
  <c r="AS27" i="7"/>
  <c r="AR27" i="7"/>
  <c r="AV27" i="7" s="1"/>
  <c r="AX26" i="7"/>
  <c r="AW26" i="7"/>
  <c r="BA26" i="7" s="1"/>
  <c r="AU26" i="7"/>
  <c r="AS26" i="7"/>
  <c r="AY26" i="7" s="1"/>
  <c r="AR26" i="7"/>
  <c r="AW25" i="7"/>
  <c r="AX25" i="7" s="1"/>
  <c r="AU25" i="7"/>
  <c r="AS25" i="7"/>
  <c r="AY25" i="7" s="1"/>
  <c r="AR25" i="7"/>
  <c r="AV25" i="7" s="1"/>
  <c r="AW24" i="7"/>
  <c r="BA24" i="7" s="1"/>
  <c r="AU24" i="7"/>
  <c r="AZ24" i="7" s="1"/>
  <c r="AS24" i="7"/>
  <c r="AR24" i="7"/>
  <c r="AX23" i="7"/>
  <c r="AW23" i="7"/>
  <c r="BA23" i="7" s="1"/>
  <c r="AU23" i="7"/>
  <c r="AZ23" i="7" s="1"/>
  <c r="AT23" i="7"/>
  <c r="AS23" i="7"/>
  <c r="AR23" i="7"/>
  <c r="AW22" i="7"/>
  <c r="AX22" i="7" s="1"/>
  <c r="AU22" i="7"/>
  <c r="AZ22" i="7" s="1"/>
  <c r="AS22" i="7"/>
  <c r="AT22" i="7" s="1"/>
  <c r="AR22" i="7"/>
  <c r="AV22" i="7" s="1"/>
  <c r="AW21" i="7"/>
  <c r="AX21" i="7" s="1"/>
  <c r="AU21" i="7"/>
  <c r="AS21" i="7"/>
  <c r="AY21" i="7" s="1"/>
  <c r="AR21" i="7"/>
  <c r="AV21" i="7" s="1"/>
  <c r="AW20" i="7"/>
  <c r="BA20" i="7" s="1"/>
  <c r="AU20" i="7"/>
  <c r="AZ20" i="7" s="1"/>
  <c r="AS20" i="7"/>
  <c r="AR20" i="7"/>
  <c r="AX19" i="7"/>
  <c r="AW19" i="7"/>
  <c r="BA19" i="7" s="1"/>
  <c r="AU19" i="7"/>
  <c r="AZ19" i="7" s="1"/>
  <c r="AT19" i="7"/>
  <c r="AS19" i="7"/>
  <c r="AR19" i="7"/>
  <c r="AW18" i="7"/>
  <c r="AX18" i="7" s="1"/>
  <c r="AU18" i="7"/>
  <c r="AZ18" i="7" s="1"/>
  <c r="AS18" i="7"/>
  <c r="AT18" i="7" s="1"/>
  <c r="AR18" i="7"/>
  <c r="AV18" i="7" s="1"/>
  <c r="AW17" i="7"/>
  <c r="AX17" i="7" s="1"/>
  <c r="AU17" i="7"/>
  <c r="AS17" i="7"/>
  <c r="AY17" i="7" s="1"/>
  <c r="AR17" i="7"/>
  <c r="AV17" i="7" s="1"/>
  <c r="AW16" i="7"/>
  <c r="BA16" i="7" s="1"/>
  <c r="AU16" i="7"/>
  <c r="AZ16" i="7" s="1"/>
  <c r="AS16" i="7"/>
  <c r="AT16" i="7" s="1"/>
  <c r="AR16" i="7"/>
  <c r="AX15" i="7"/>
  <c r="AW15" i="7"/>
  <c r="BA15" i="7" s="1"/>
  <c r="AU15" i="7"/>
  <c r="AZ15" i="7" s="1"/>
  <c r="AT15" i="7"/>
  <c r="AS15" i="7"/>
  <c r="AR15" i="7"/>
  <c r="AW14" i="7"/>
  <c r="AX14" i="7" s="1"/>
  <c r="AU14" i="7"/>
  <c r="AZ14" i="7" s="1"/>
  <c r="AS14" i="7"/>
  <c r="AT14" i="7" s="1"/>
  <c r="AR14" i="7"/>
  <c r="AW13" i="7"/>
  <c r="AX13" i="7" s="1"/>
  <c r="AU13" i="7"/>
  <c r="AS13" i="7"/>
  <c r="AY13" i="7" s="1"/>
  <c r="AR13" i="7"/>
  <c r="AY16" i="7" s="1"/>
  <c r="AW12" i="7"/>
  <c r="BA12" i="7" s="1"/>
  <c r="AU12" i="7"/>
  <c r="AZ12" i="7" s="1"/>
  <c r="AS12" i="7"/>
  <c r="AT12" i="7" s="1"/>
  <c r="AR12" i="7"/>
  <c r="AX11" i="7"/>
  <c r="AW11" i="7"/>
  <c r="BA11" i="7" s="1"/>
  <c r="AU11" i="7"/>
  <c r="AZ11" i="7" s="1"/>
  <c r="AT11" i="7"/>
  <c r="AS11" i="7"/>
  <c r="AR11" i="7"/>
  <c r="AW10" i="7"/>
  <c r="BA10" i="7" s="1"/>
  <c r="AU10" i="7"/>
  <c r="AZ10" i="7" s="1"/>
  <c r="AS10" i="7"/>
  <c r="AT10" i="7" s="1"/>
  <c r="AR10" i="7"/>
  <c r="AY27" i="7" s="1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D12" i="6" s="1"/>
  <c r="AT10" i="6"/>
  <c r="AT9" i="6"/>
  <c r="AT8" i="6"/>
  <c r="AT7" i="6"/>
  <c r="AT18" i="5"/>
  <c r="AX10" i="5" s="1"/>
  <c r="AR18" i="5"/>
  <c r="AP18" i="5"/>
  <c r="AQ18" i="5" s="1"/>
  <c r="AN18" i="5"/>
  <c r="AT17" i="5"/>
  <c r="AR17" i="5"/>
  <c r="AS17" i="5" s="1"/>
  <c r="AP17" i="5"/>
  <c r="AQ17" i="5" s="1"/>
  <c r="AN17" i="5"/>
  <c r="AO17" i="5" s="1"/>
  <c r="AT16" i="5"/>
  <c r="AR16" i="5"/>
  <c r="AS16" i="5" s="1"/>
  <c r="AQ16" i="5"/>
  <c r="AP16" i="5"/>
  <c r="AN16" i="5"/>
  <c r="AO16" i="5" s="1"/>
  <c r="AT15" i="5"/>
  <c r="AR15" i="5"/>
  <c r="AS15" i="5" s="1"/>
  <c r="AP15" i="5"/>
  <c r="AN15" i="5"/>
  <c r="AT14" i="5"/>
  <c r="AR14" i="5"/>
  <c r="AS14" i="5" s="1"/>
  <c r="AP14" i="5"/>
  <c r="AN14" i="5"/>
  <c r="AT13" i="5"/>
  <c r="AR13" i="5"/>
  <c r="AS13" i="5" s="1"/>
  <c r="AP13" i="5"/>
  <c r="AN13" i="5"/>
  <c r="AT12" i="5"/>
  <c r="AR12" i="5"/>
  <c r="AS12" i="5" s="1"/>
  <c r="AP12" i="5"/>
  <c r="AQ12" i="5" s="1"/>
  <c r="AN12" i="5"/>
  <c r="AT11" i="5"/>
  <c r="AW8" i="5" s="1"/>
  <c r="AR11" i="5"/>
  <c r="AS11" i="5" s="1"/>
  <c r="AP11" i="5"/>
  <c r="AN11" i="5"/>
  <c r="AT10" i="5"/>
  <c r="AR10" i="5"/>
  <c r="AP10" i="5"/>
  <c r="AQ10" i="5" s="1"/>
  <c r="AN10" i="5"/>
  <c r="AO10" i="5" s="1"/>
  <c r="AT9" i="5"/>
  <c r="AR9" i="5"/>
  <c r="AP9" i="5"/>
  <c r="AN9" i="5"/>
  <c r="AT8" i="5"/>
  <c r="AR8" i="5"/>
  <c r="AS8" i="5" s="1"/>
  <c r="AP8" i="5"/>
  <c r="AQ8" i="5" s="1"/>
  <c r="AN8" i="5"/>
  <c r="AO8" i="5" s="1"/>
  <c r="AT7" i="5"/>
  <c r="AW7" i="5" s="1"/>
  <c r="AR7" i="5"/>
  <c r="AS7" i="5" s="1"/>
  <c r="AP7" i="5"/>
  <c r="AP19" i="5" s="1"/>
  <c r="AN7" i="5"/>
  <c r="AS8" i="6" l="1"/>
  <c r="AQ9" i="6"/>
  <c r="AO10" i="6"/>
  <c r="AS9" i="6"/>
  <c r="AQ10" i="6"/>
  <c r="AQ7" i="6"/>
  <c r="AS10" i="6"/>
  <c r="AO8" i="6"/>
  <c r="P12" i="6"/>
  <c r="V12" i="6"/>
  <c r="AB12" i="6"/>
  <c r="AS7" i="6"/>
  <c r="M12" i="6"/>
  <c r="Y12" i="6"/>
  <c r="AO7" i="6"/>
  <c r="AO9" i="6"/>
  <c r="J12" i="6"/>
  <c r="AO11" i="5"/>
  <c r="AQ11" i="5"/>
  <c r="AO14" i="5"/>
  <c r="AN19" i="5"/>
  <c r="AS10" i="5"/>
  <c r="AQ13" i="5"/>
  <c r="AQ14" i="5"/>
  <c r="AQ15" i="5"/>
  <c r="AS18" i="5"/>
  <c r="AB20" i="5"/>
  <c r="P20" i="5"/>
  <c r="AW10" i="5"/>
  <c r="AW11" i="5" s="1"/>
  <c r="AH20" i="5"/>
  <c r="V20" i="5"/>
  <c r="J20" i="5"/>
  <c r="AO18" i="5"/>
  <c r="AO12" i="5"/>
  <c r="AO13" i="5"/>
  <c r="AO15" i="5"/>
  <c r="AK20" i="5"/>
  <c r="Y20" i="5"/>
  <c r="M20" i="5"/>
  <c r="AK12" i="6"/>
  <c r="AH12" i="6"/>
  <c r="G12" i="6"/>
  <c r="S12" i="6"/>
  <c r="AE12" i="6"/>
  <c r="D20" i="5"/>
  <c r="AZ13" i="7"/>
  <c r="BA14" i="7"/>
  <c r="AY20" i="7"/>
  <c r="AZ25" i="7"/>
  <c r="AZ116" i="7"/>
  <c r="AZ28" i="7"/>
  <c r="AZ31" i="7"/>
  <c r="BA34" i="7"/>
  <c r="BA35" i="7"/>
  <c r="AZ39" i="7"/>
  <c r="AY44" i="7"/>
  <c r="AT44" i="7"/>
  <c r="BA45" i="7"/>
  <c r="AY46" i="7"/>
  <c r="AZ47" i="7"/>
  <c r="AY51" i="7"/>
  <c r="AX58" i="7"/>
  <c r="BA58" i="7"/>
  <c r="BA115" i="7"/>
  <c r="AX10" i="7"/>
  <c r="AV12" i="7"/>
  <c r="BA13" i="7"/>
  <c r="AY15" i="7"/>
  <c r="BA17" i="7"/>
  <c r="AV20" i="7"/>
  <c r="BA21" i="7"/>
  <c r="BA25" i="7"/>
  <c r="AT26" i="7"/>
  <c r="AV28" i="7"/>
  <c r="AX32" i="7"/>
  <c r="AZ46" i="7"/>
  <c r="AV46" i="7"/>
  <c r="AY10" i="7"/>
  <c r="AV11" i="7"/>
  <c r="AT13" i="7"/>
  <c r="AY14" i="7"/>
  <c r="AV15" i="7"/>
  <c r="AT17" i="7"/>
  <c r="AY18" i="7"/>
  <c r="AV19" i="7"/>
  <c r="AT21" i="7"/>
  <c r="AY22" i="7"/>
  <c r="AV23" i="7"/>
  <c r="AT25" i="7"/>
  <c r="AZ26" i="7"/>
  <c r="AV26" i="7"/>
  <c r="AT27" i="7"/>
  <c r="AX27" i="7"/>
  <c r="BA117" i="7"/>
  <c r="AZ111" i="7"/>
  <c r="AY110" i="7"/>
  <c r="AZ107" i="7"/>
  <c r="AY106" i="7"/>
  <c r="AZ103" i="7"/>
  <c r="AY102" i="7"/>
  <c r="AZ99" i="7"/>
  <c r="AY98" i="7"/>
  <c r="AZ95" i="7"/>
  <c r="AZ112" i="7"/>
  <c r="AZ108" i="7"/>
  <c r="AZ104" i="7"/>
  <c r="AZ100" i="7"/>
  <c r="AZ96" i="7"/>
  <c r="AZ92" i="7"/>
  <c r="AZ117" i="7"/>
  <c r="AY105" i="7"/>
  <c r="AZ98" i="7"/>
  <c r="AY90" i="7"/>
  <c r="AZ88" i="7"/>
  <c r="BA87" i="7"/>
  <c r="BA84" i="7"/>
  <c r="BA81" i="7"/>
  <c r="AY78" i="7"/>
  <c r="AY113" i="7"/>
  <c r="AZ106" i="7"/>
  <c r="BA103" i="7"/>
  <c r="AY97" i="7"/>
  <c r="AY94" i="7"/>
  <c r="AY86" i="7"/>
  <c r="AZ82" i="7"/>
  <c r="AZ80" i="7"/>
  <c r="AY77" i="7"/>
  <c r="BA71" i="7"/>
  <c r="AZ70" i="7"/>
  <c r="AY109" i="7"/>
  <c r="AZ102" i="7"/>
  <c r="AY82" i="7"/>
  <c r="AZ76" i="7"/>
  <c r="BA107" i="7"/>
  <c r="AZ91" i="7"/>
  <c r="AZ87" i="7"/>
  <c r="AZ84" i="7"/>
  <c r="AY75" i="7"/>
  <c r="AY69" i="7"/>
  <c r="BA62" i="7"/>
  <c r="AY60" i="7"/>
  <c r="AZ54" i="7"/>
  <c r="AY93" i="7"/>
  <c r="AY81" i="7"/>
  <c r="AY65" i="7"/>
  <c r="AZ49" i="7"/>
  <c r="AZ45" i="7"/>
  <c r="AZ41" i="7"/>
  <c r="AZ37" i="7"/>
  <c r="AZ33" i="7"/>
  <c r="AZ29" i="7"/>
  <c r="AZ110" i="7"/>
  <c r="AY101" i="7"/>
  <c r="BA83" i="7"/>
  <c r="AY68" i="7"/>
  <c r="AZ66" i="7"/>
  <c r="AZ58" i="7"/>
  <c r="BA57" i="7"/>
  <c r="AZ53" i="7"/>
  <c r="AW116" i="7"/>
  <c r="AX28" i="7"/>
  <c r="BA30" i="7"/>
  <c r="AX31" i="7"/>
  <c r="AT31" i="7"/>
  <c r="BA31" i="7"/>
  <c r="AY32" i="7"/>
  <c r="AT32" i="7"/>
  <c r="AZ32" i="7"/>
  <c r="BA33" i="7"/>
  <c r="AY34" i="7"/>
  <c r="BA38" i="7"/>
  <c r="AX39" i="7"/>
  <c r="AT39" i="7"/>
  <c r="BA39" i="7"/>
  <c r="AY40" i="7"/>
  <c r="AT40" i="7"/>
  <c r="AZ40" i="7"/>
  <c r="BA41" i="7"/>
  <c r="AY42" i="7"/>
  <c r="BA46" i="7"/>
  <c r="AX47" i="7"/>
  <c r="AT47" i="7"/>
  <c r="BA47" i="7"/>
  <c r="AY48" i="7"/>
  <c r="AT48" i="7"/>
  <c r="AZ48" i="7"/>
  <c r="BA49" i="7"/>
  <c r="AY50" i="7"/>
  <c r="AZ51" i="7"/>
  <c r="AV51" i="7"/>
  <c r="AZ57" i="7"/>
  <c r="AY58" i="7"/>
  <c r="AT58" i="7"/>
  <c r="BA59" i="7"/>
  <c r="AZ60" i="7"/>
  <c r="AT62" i="7"/>
  <c r="AY62" i="7"/>
  <c r="AZ62" i="7"/>
  <c r="BA68" i="7"/>
  <c r="AV69" i="7"/>
  <c r="AZ94" i="7"/>
  <c r="AX95" i="7"/>
  <c r="BA95" i="7"/>
  <c r="AZ17" i="7"/>
  <c r="BA18" i="7"/>
  <c r="AZ21" i="7"/>
  <c r="BA22" i="7"/>
  <c r="AY24" i="7"/>
  <c r="AZ27" i="7"/>
  <c r="AY36" i="7"/>
  <c r="AT36" i="7"/>
  <c r="BA37" i="7"/>
  <c r="AX43" i="7"/>
  <c r="AT43" i="7"/>
  <c r="AZ44" i="7"/>
  <c r="BA54" i="7"/>
  <c r="AZ59" i="7"/>
  <c r="AV59" i="7"/>
  <c r="BA61" i="7"/>
  <c r="AZ65" i="7"/>
  <c r="AX73" i="7"/>
  <c r="BA73" i="7"/>
  <c r="BA104" i="7"/>
  <c r="AY11" i="7"/>
  <c r="AY19" i="7"/>
  <c r="AY23" i="7"/>
  <c r="BA28" i="7"/>
  <c r="AY35" i="7"/>
  <c r="AZ38" i="7"/>
  <c r="AV38" i="7"/>
  <c r="AX40" i="7"/>
  <c r="AV10" i="7"/>
  <c r="AX12" i="7"/>
  <c r="AV14" i="7"/>
  <c r="AX16" i="7"/>
  <c r="AT20" i="7"/>
  <c r="AX20" i="7"/>
  <c r="AT24" i="7"/>
  <c r="AX24" i="7"/>
  <c r="AS116" i="7"/>
  <c r="AT28" i="7"/>
  <c r="AY28" i="7"/>
  <c r="AY29" i="7"/>
  <c r="AY31" i="7"/>
  <c r="BA32" i="7"/>
  <c r="AZ34" i="7"/>
  <c r="AV34" i="7"/>
  <c r="AX36" i="7"/>
  <c r="AY37" i="7"/>
  <c r="AY39" i="7"/>
  <c r="BA40" i="7"/>
  <c r="AZ42" i="7"/>
  <c r="AV42" i="7"/>
  <c r="AV43" i="7"/>
  <c r="AX44" i="7"/>
  <c r="AY45" i="7"/>
  <c r="AY47" i="7"/>
  <c r="AZ50" i="7"/>
  <c r="AV50" i="7"/>
  <c r="AZ52" i="7"/>
  <c r="AY53" i="7"/>
  <c r="AT53" i="7"/>
  <c r="AY55" i="7"/>
  <c r="AY56" i="7"/>
  <c r="AY59" i="7"/>
  <c r="AV61" i="7"/>
  <c r="AY64" i="7"/>
  <c r="BA69" i="7"/>
  <c r="AY74" i="7"/>
  <c r="BA75" i="7"/>
  <c r="BA92" i="7"/>
  <c r="BA109" i="7"/>
  <c r="AY12" i="7"/>
  <c r="AV13" i="7"/>
  <c r="AX35" i="7"/>
  <c r="AT35" i="7"/>
  <c r="AZ36" i="7"/>
  <c r="AY38" i="7"/>
  <c r="BA42" i="7"/>
  <c r="BA43" i="7"/>
  <c r="BA50" i="7"/>
  <c r="BA52" i="7"/>
  <c r="AY57" i="7"/>
  <c r="BA63" i="7"/>
  <c r="AX72" i="7"/>
  <c r="BA72" i="7"/>
  <c r="BA80" i="7"/>
  <c r="BA90" i="7"/>
  <c r="AV16" i="7"/>
  <c r="AV24" i="7"/>
  <c r="BA27" i="7"/>
  <c r="AZ30" i="7"/>
  <c r="AV30" i="7"/>
  <c r="AY33" i="7"/>
  <c r="BA36" i="7"/>
  <c r="AY41" i="7"/>
  <c r="AY43" i="7"/>
  <c r="BA44" i="7"/>
  <c r="AX48" i="7"/>
  <c r="AY49" i="7"/>
  <c r="AY52" i="7"/>
  <c r="AX53" i="7"/>
  <c r="BA53" i="7"/>
  <c r="AX55" i="7"/>
  <c r="BA55" i="7"/>
  <c r="AZ56" i="7"/>
  <c r="AV56" i="7"/>
  <c r="BA66" i="7"/>
  <c r="AX67" i="7"/>
  <c r="BA67" i="7"/>
  <c r="AT70" i="7"/>
  <c r="AY70" i="7"/>
  <c r="BA77" i="7"/>
  <c r="AZ78" i="7"/>
  <c r="AZ86" i="7"/>
  <c r="AZ114" i="7"/>
  <c r="BA51" i="7"/>
  <c r="AV52" i="7"/>
  <c r="AV54" i="7"/>
  <c r="AT55" i="7"/>
  <c r="BA56" i="7"/>
  <c r="AV57" i="7"/>
  <c r="AV60" i="7"/>
  <c r="AZ61" i="7"/>
  <c r="BA64" i="7"/>
  <c r="BA65" i="7"/>
  <c r="AT66" i="7"/>
  <c r="AY66" i="7"/>
  <c r="AZ69" i="7"/>
  <c r="AY73" i="7"/>
  <c r="AZ77" i="7"/>
  <c r="AV77" i="7"/>
  <c r="AX79" i="7"/>
  <c r="BA79" i="7"/>
  <c r="BA88" i="7"/>
  <c r="AT91" i="7"/>
  <c r="AY91" i="7"/>
  <c r="AX98" i="7"/>
  <c r="AT98" i="7"/>
  <c r="AV98" i="7"/>
  <c r="AX111" i="7"/>
  <c r="BA111" i="7"/>
  <c r="AT51" i="7"/>
  <c r="AX52" i="7"/>
  <c r="AY54" i="7"/>
  <c r="AZ55" i="7"/>
  <c r="AV55" i="7"/>
  <c r="AT56" i="7"/>
  <c r="AX57" i="7"/>
  <c r="AT59" i="7"/>
  <c r="BA60" i="7"/>
  <c r="AX62" i="7"/>
  <c r="AY63" i="7"/>
  <c r="AT65" i="7"/>
  <c r="AZ67" i="7"/>
  <c r="AZ68" i="7"/>
  <c r="AV68" i="7"/>
  <c r="AV70" i="7"/>
  <c r="BA70" i="7"/>
  <c r="AZ75" i="7"/>
  <c r="AY76" i="7"/>
  <c r="AT76" i="7"/>
  <c r="AV79" i="7"/>
  <c r="AX80" i="7"/>
  <c r="BA82" i="7"/>
  <c r="AZ83" i="7"/>
  <c r="AY85" i="7"/>
  <c r="AT85" i="7"/>
  <c r="AX86" i="7"/>
  <c r="AT86" i="7"/>
  <c r="BA89" i="7"/>
  <c r="AZ90" i="7"/>
  <c r="AZ97" i="7"/>
  <c r="AV97" i="7"/>
  <c r="AY100" i="7"/>
  <c r="AT61" i="7"/>
  <c r="AY61" i="7"/>
  <c r="AZ63" i="7"/>
  <c r="AZ64" i="7"/>
  <c r="AV64" i="7"/>
  <c r="AX66" i="7"/>
  <c r="AY67" i="7"/>
  <c r="AT69" i="7"/>
  <c r="AZ74" i="7"/>
  <c r="AV74" i="7"/>
  <c r="AX76" i="7"/>
  <c r="BA76" i="7"/>
  <c r="AZ79" i="7"/>
  <c r="BA85" i="7"/>
  <c r="AY89" i="7"/>
  <c r="AX90" i="7"/>
  <c r="AT90" i="7"/>
  <c r="AV90" i="7"/>
  <c r="BA98" i="7"/>
  <c r="AT103" i="7"/>
  <c r="AY103" i="7"/>
  <c r="AZ113" i="7"/>
  <c r="AV113" i="7"/>
  <c r="AY115" i="7"/>
  <c r="W116" i="7"/>
  <c r="W114" i="7"/>
  <c r="AS114" i="7" s="1"/>
  <c r="AX61" i="7"/>
  <c r="AV63" i="7"/>
  <c r="AX65" i="7"/>
  <c r="AV67" i="7"/>
  <c r="AX69" i="7"/>
  <c r="AT73" i="7"/>
  <c r="BA74" i="7"/>
  <c r="AV75" i="7"/>
  <c r="AV78" i="7"/>
  <c r="AT83" i="7"/>
  <c r="AY83" i="7"/>
  <c r="AY84" i="7"/>
  <c r="AZ85" i="7"/>
  <c r="AV85" i="7"/>
  <c r="AX87" i="7"/>
  <c r="AT89" i="7"/>
  <c r="BA93" i="7"/>
  <c r="AX94" i="7"/>
  <c r="AT94" i="7"/>
  <c r="BA94" i="7"/>
  <c r="AT95" i="7"/>
  <c r="AY95" i="7"/>
  <c r="BA96" i="7"/>
  <c r="BA99" i="7"/>
  <c r="BA101" i="7"/>
  <c r="AZ105" i="7"/>
  <c r="AV105" i="7"/>
  <c r="AX106" i="7"/>
  <c r="AT106" i="7"/>
  <c r="BA106" i="7"/>
  <c r="AY108" i="7"/>
  <c r="AT111" i="7"/>
  <c r="AY111" i="7"/>
  <c r="BA112" i="7"/>
  <c r="AW114" i="7"/>
  <c r="AR115" i="7"/>
  <c r="AZ73" i="7"/>
  <c r="AV73" i="7"/>
  <c r="AX75" i="7"/>
  <c r="BA78" i="7"/>
  <c r="AV82" i="7"/>
  <c r="AY87" i="7"/>
  <c r="AY88" i="7"/>
  <c r="AZ89" i="7"/>
  <c r="AV89" i="7"/>
  <c r="AX91" i="7"/>
  <c r="AY92" i="7"/>
  <c r="AY96" i="7"/>
  <c r="AT99" i="7"/>
  <c r="AY99" i="7"/>
  <c r="BA100" i="7"/>
  <c r="BA105" i="7"/>
  <c r="AZ109" i="7"/>
  <c r="AV109" i="7"/>
  <c r="AX110" i="7"/>
  <c r="AT110" i="7"/>
  <c r="BA110" i="7"/>
  <c r="AY112" i="7"/>
  <c r="AZ115" i="7"/>
  <c r="AV115" i="7"/>
  <c r="AT79" i="7"/>
  <c r="AY79" i="7"/>
  <c r="AY80" i="7"/>
  <c r="AZ81" i="7"/>
  <c r="AV81" i="7"/>
  <c r="AT82" i="7"/>
  <c r="AX83" i="7"/>
  <c r="BA86" i="7"/>
  <c r="BA91" i="7"/>
  <c r="AZ93" i="7"/>
  <c r="AV93" i="7"/>
  <c r="BA97" i="7"/>
  <c r="AZ101" i="7"/>
  <c r="AV101" i="7"/>
  <c r="AX102" i="7"/>
  <c r="AT102" i="7"/>
  <c r="BA102" i="7"/>
  <c r="AY104" i="7"/>
  <c r="AT107" i="7"/>
  <c r="AY107" i="7"/>
  <c r="BA108" i="7"/>
  <c r="BA113" i="7"/>
  <c r="AR116" i="7"/>
  <c r="AV95" i="7"/>
  <c r="AV99" i="7"/>
  <c r="AV103" i="7"/>
  <c r="AV107" i="7"/>
  <c r="AV111" i="7"/>
  <c r="AT11" i="6"/>
  <c r="AU11" i="6" s="1"/>
  <c r="AU7" i="5"/>
  <c r="AU14" i="5"/>
  <c r="AU15" i="5"/>
  <c r="AT19" i="5"/>
  <c r="AU13" i="5" s="1"/>
  <c r="AX7" i="5"/>
  <c r="AU11" i="5"/>
  <c r="AQ7" i="5"/>
  <c r="AX8" i="5"/>
  <c r="AR19" i="5"/>
  <c r="AO7" i="5"/>
  <c r="B197" i="1"/>
  <c r="AS146" i="1"/>
  <c r="AQ146" i="1"/>
  <c r="AO146" i="1"/>
  <c r="AM146" i="1"/>
  <c r="AS144" i="1"/>
  <c r="AQ144" i="1"/>
  <c r="AO144" i="1"/>
  <c r="AP144" i="1" s="1"/>
  <c r="AM144" i="1"/>
  <c r="AS143" i="1"/>
  <c r="AQ143" i="1"/>
  <c r="AO143" i="1"/>
  <c r="AM143" i="1"/>
  <c r="AS142" i="1"/>
  <c r="AQ142" i="1"/>
  <c r="AO142" i="1"/>
  <c r="AM142" i="1"/>
  <c r="AS141" i="1"/>
  <c r="AQ141" i="1"/>
  <c r="AO141" i="1"/>
  <c r="AM141" i="1"/>
  <c r="AS140" i="1"/>
  <c r="AQ140" i="1"/>
  <c r="AO140" i="1"/>
  <c r="AM140" i="1"/>
  <c r="AS139" i="1"/>
  <c r="AQ139" i="1"/>
  <c r="AR139" i="1" s="1"/>
  <c r="AO139" i="1"/>
  <c r="AM139" i="1"/>
  <c r="AN139" i="1" s="1"/>
  <c r="AS138" i="1"/>
  <c r="AP138" i="1" s="1"/>
  <c r="AQ138" i="1"/>
  <c r="AO138" i="1"/>
  <c r="AM138" i="1"/>
  <c r="AS137" i="1"/>
  <c r="AQ137" i="1"/>
  <c r="AO137" i="1"/>
  <c r="AM137" i="1"/>
  <c r="AS136" i="1"/>
  <c r="AQ136" i="1"/>
  <c r="AO136" i="1"/>
  <c r="AM136" i="1"/>
  <c r="AS135" i="1"/>
  <c r="AQ135" i="1"/>
  <c r="AO135" i="1"/>
  <c r="AM135" i="1"/>
  <c r="AS133" i="1"/>
  <c r="AQ133" i="1"/>
  <c r="AO133" i="1"/>
  <c r="AM133" i="1"/>
  <c r="AS132" i="1"/>
  <c r="AQ132" i="1"/>
  <c r="AO132" i="1"/>
  <c r="AM132" i="1"/>
  <c r="AS131" i="1"/>
  <c r="AQ131" i="1"/>
  <c r="AO131" i="1"/>
  <c r="AM131" i="1"/>
  <c r="AS130" i="1"/>
  <c r="AQ130" i="1"/>
  <c r="AO130" i="1"/>
  <c r="AM130" i="1"/>
  <c r="AS129" i="1"/>
  <c r="AQ129" i="1"/>
  <c r="AO129" i="1"/>
  <c r="AM129" i="1"/>
  <c r="AS128" i="1"/>
  <c r="AQ128" i="1"/>
  <c r="AO128" i="1"/>
  <c r="AM128" i="1"/>
  <c r="AS127" i="1"/>
  <c r="AQ127" i="1"/>
  <c r="AO127" i="1"/>
  <c r="AM127" i="1"/>
  <c r="AS126" i="1"/>
  <c r="AQ126" i="1"/>
  <c r="AO126" i="1"/>
  <c r="AM126" i="1"/>
  <c r="AS125" i="1"/>
  <c r="AQ125" i="1"/>
  <c r="AO125" i="1"/>
  <c r="AM125" i="1"/>
  <c r="AS124" i="1"/>
  <c r="AQ124" i="1"/>
  <c r="AO124" i="1"/>
  <c r="AM124" i="1"/>
  <c r="AS123" i="1"/>
  <c r="AQ123" i="1"/>
  <c r="AO123" i="1"/>
  <c r="AM123" i="1"/>
  <c r="AS122" i="1"/>
  <c r="AQ122" i="1"/>
  <c r="AO122" i="1"/>
  <c r="AM122" i="1"/>
  <c r="AS121" i="1"/>
  <c r="AQ121" i="1"/>
  <c r="AO121" i="1"/>
  <c r="AM121" i="1"/>
  <c r="AS120" i="1"/>
  <c r="AQ120" i="1"/>
  <c r="AO120" i="1"/>
  <c r="AM120" i="1"/>
  <c r="AS119" i="1"/>
  <c r="AQ119" i="1"/>
  <c r="AO119" i="1"/>
  <c r="AM119" i="1"/>
  <c r="AS118" i="1"/>
  <c r="AQ118" i="1"/>
  <c r="AO118" i="1"/>
  <c r="AM118" i="1"/>
  <c r="AS117" i="1"/>
  <c r="AQ117" i="1"/>
  <c r="AO117" i="1"/>
  <c r="AM117" i="1"/>
  <c r="AS115" i="1"/>
  <c r="AO115" i="1"/>
  <c r="AM115" i="1"/>
  <c r="AS114" i="1"/>
  <c r="AQ114" i="1"/>
  <c r="AO114" i="1"/>
  <c r="AM114" i="1"/>
  <c r="AS112" i="1"/>
  <c r="AQ112" i="1"/>
  <c r="AO112" i="1"/>
  <c r="AM112" i="1"/>
  <c r="AS111" i="1"/>
  <c r="AQ111" i="1"/>
  <c r="AO111" i="1"/>
  <c r="AM111" i="1"/>
  <c r="AS110" i="1"/>
  <c r="AQ110" i="1"/>
  <c r="AO110" i="1"/>
  <c r="AM110" i="1"/>
  <c r="AS109" i="1"/>
  <c r="AQ109" i="1"/>
  <c r="AO109" i="1"/>
  <c r="AM109" i="1"/>
  <c r="AS108" i="1"/>
  <c r="AQ108" i="1"/>
  <c r="AO108" i="1"/>
  <c r="AM108" i="1"/>
  <c r="AS107" i="1"/>
  <c r="AQ107" i="1"/>
  <c r="AO107" i="1"/>
  <c r="AM107" i="1"/>
  <c r="AS106" i="1"/>
  <c r="AQ106" i="1"/>
  <c r="AO106" i="1"/>
  <c r="AM106" i="1"/>
  <c r="AS105" i="1"/>
  <c r="AQ105" i="1"/>
  <c r="AO105" i="1"/>
  <c r="AM105" i="1"/>
  <c r="AS104" i="1"/>
  <c r="AQ104" i="1"/>
  <c r="AO104" i="1"/>
  <c r="AM104" i="1"/>
  <c r="AS103" i="1"/>
  <c r="AQ103" i="1"/>
  <c r="AO103" i="1"/>
  <c r="AM103" i="1"/>
  <c r="AS102" i="1"/>
  <c r="AQ102" i="1"/>
  <c r="AO102" i="1"/>
  <c r="AM102" i="1"/>
  <c r="AS101" i="1"/>
  <c r="AQ101" i="1"/>
  <c r="AO101" i="1"/>
  <c r="AM101" i="1"/>
  <c r="AS100" i="1"/>
  <c r="AQ100" i="1"/>
  <c r="AO100" i="1"/>
  <c r="AM100" i="1"/>
  <c r="AS99" i="1"/>
  <c r="AQ99" i="1"/>
  <c r="AO99" i="1"/>
  <c r="AM99" i="1"/>
  <c r="AS98" i="1"/>
  <c r="AQ98" i="1"/>
  <c r="AO98" i="1"/>
  <c r="AM98" i="1"/>
  <c r="AS97" i="1"/>
  <c r="AQ97" i="1"/>
  <c r="AO97" i="1"/>
  <c r="AM97" i="1"/>
  <c r="AS96" i="1"/>
  <c r="AQ96" i="1"/>
  <c r="AO96" i="1"/>
  <c r="AM96" i="1"/>
  <c r="AS95" i="1"/>
  <c r="AQ95" i="1"/>
  <c r="AO95" i="1"/>
  <c r="AM95" i="1"/>
  <c r="AS93" i="1"/>
  <c r="AQ93" i="1"/>
  <c r="AO93" i="1"/>
  <c r="AM93" i="1"/>
  <c r="AS92" i="1"/>
  <c r="AQ92" i="1"/>
  <c r="AO92" i="1"/>
  <c r="AM92" i="1"/>
  <c r="AS91" i="1"/>
  <c r="AQ91" i="1"/>
  <c r="AO91" i="1"/>
  <c r="AM91" i="1"/>
  <c r="AS90" i="1"/>
  <c r="AQ90" i="1"/>
  <c r="AO90" i="1"/>
  <c r="AM90" i="1"/>
  <c r="AS89" i="1"/>
  <c r="AQ89" i="1"/>
  <c r="AO89" i="1"/>
  <c r="AM89" i="1"/>
  <c r="AS88" i="1"/>
  <c r="AQ88" i="1"/>
  <c r="AO88" i="1"/>
  <c r="AM88" i="1"/>
  <c r="AS87" i="1"/>
  <c r="AQ87" i="1"/>
  <c r="AO87" i="1"/>
  <c r="AM87" i="1"/>
  <c r="AS86" i="1"/>
  <c r="AQ86" i="1"/>
  <c r="AO86" i="1"/>
  <c r="AM86" i="1"/>
  <c r="AS85" i="1"/>
  <c r="AQ85" i="1"/>
  <c r="AO85" i="1"/>
  <c r="AM85" i="1"/>
  <c r="AS84" i="1"/>
  <c r="AQ84" i="1"/>
  <c r="AO84" i="1"/>
  <c r="AM84" i="1"/>
  <c r="AS83" i="1"/>
  <c r="AQ83" i="1"/>
  <c r="AO83" i="1"/>
  <c r="AM83" i="1"/>
  <c r="AS82" i="1"/>
  <c r="AQ82" i="1"/>
  <c r="AO82" i="1"/>
  <c r="AM82" i="1"/>
  <c r="AS81" i="1"/>
  <c r="AQ81" i="1"/>
  <c r="AO81" i="1"/>
  <c r="AM81" i="1"/>
  <c r="AS80" i="1"/>
  <c r="AQ80" i="1"/>
  <c r="AO80" i="1"/>
  <c r="AM80" i="1"/>
  <c r="AS79" i="1"/>
  <c r="AQ79" i="1"/>
  <c r="AO79" i="1"/>
  <c r="AM79" i="1"/>
  <c r="AS78" i="1"/>
  <c r="AQ78" i="1"/>
  <c r="AO78" i="1"/>
  <c r="AM78" i="1"/>
  <c r="AS77" i="1"/>
  <c r="AQ77" i="1"/>
  <c r="AO77" i="1"/>
  <c r="AM77" i="1"/>
  <c r="AS75" i="1"/>
  <c r="AQ75" i="1"/>
  <c r="AO75" i="1"/>
  <c r="AM75" i="1"/>
  <c r="AS74" i="1"/>
  <c r="AQ74" i="1"/>
  <c r="AO74" i="1"/>
  <c r="AM74" i="1"/>
  <c r="AS73" i="1"/>
  <c r="AQ73" i="1"/>
  <c r="AO73" i="1"/>
  <c r="AM73" i="1"/>
  <c r="AQ72" i="1"/>
  <c r="AO72" i="1"/>
  <c r="AM72" i="1"/>
  <c r="AS71" i="1"/>
  <c r="AQ71" i="1"/>
  <c r="AO71" i="1"/>
  <c r="AM71" i="1"/>
  <c r="AS70" i="1"/>
  <c r="AQ70" i="1"/>
  <c r="AO70" i="1"/>
  <c r="AM70" i="1"/>
  <c r="AS69" i="1"/>
  <c r="AQ69" i="1"/>
  <c r="AO69" i="1"/>
  <c r="AM69" i="1"/>
  <c r="AS68" i="1"/>
  <c r="AQ68" i="1"/>
  <c r="AO68" i="1"/>
  <c r="AM68" i="1"/>
  <c r="AS67" i="1"/>
  <c r="AQ67" i="1"/>
  <c r="AO67" i="1"/>
  <c r="AM67" i="1"/>
  <c r="AS66" i="1"/>
  <c r="AQ66" i="1"/>
  <c r="AO66" i="1"/>
  <c r="AM66" i="1"/>
  <c r="AS65" i="1"/>
  <c r="AQ65" i="1"/>
  <c r="AO65" i="1"/>
  <c r="AM65" i="1"/>
  <c r="AS64" i="1"/>
  <c r="AQ64" i="1"/>
  <c r="AO64" i="1"/>
  <c r="AM64" i="1"/>
  <c r="AS63" i="1"/>
  <c r="AQ63" i="1"/>
  <c r="AO63" i="1"/>
  <c r="AM63" i="1"/>
  <c r="AS62" i="1"/>
  <c r="AQ62" i="1"/>
  <c r="AO62" i="1"/>
  <c r="AM62" i="1"/>
  <c r="AS61" i="1"/>
  <c r="AQ61" i="1"/>
  <c r="AO61" i="1"/>
  <c r="AM61" i="1"/>
  <c r="AS60" i="1"/>
  <c r="AQ60" i="1"/>
  <c r="AO60" i="1"/>
  <c r="AM60" i="1"/>
  <c r="AS59" i="1"/>
  <c r="AQ59" i="1"/>
  <c r="AO59" i="1"/>
  <c r="AM59" i="1"/>
  <c r="AS58" i="1"/>
  <c r="AQ58" i="1"/>
  <c r="AO58" i="1"/>
  <c r="AM58" i="1"/>
  <c r="AS57" i="1"/>
  <c r="AQ57" i="1"/>
  <c r="AO57" i="1"/>
  <c r="AM57" i="1"/>
  <c r="AS56" i="1"/>
  <c r="AQ56" i="1"/>
  <c r="AO56" i="1"/>
  <c r="AM56" i="1"/>
  <c r="AS55" i="1"/>
  <c r="AQ55" i="1"/>
  <c r="AO55" i="1"/>
  <c r="AM55" i="1"/>
  <c r="AS54" i="1"/>
  <c r="AQ54" i="1"/>
  <c r="AO54" i="1"/>
  <c r="AM54" i="1"/>
  <c r="AS53" i="1"/>
  <c r="AQ53" i="1"/>
  <c r="AO53" i="1"/>
  <c r="AM53" i="1"/>
  <c r="AS52" i="1"/>
  <c r="AQ52" i="1"/>
  <c r="AO52" i="1"/>
  <c r="AM52" i="1"/>
  <c r="AS51" i="1"/>
  <c r="AQ51" i="1"/>
  <c r="AO51" i="1"/>
  <c r="AM51" i="1"/>
  <c r="AS50" i="1"/>
  <c r="AQ50" i="1"/>
  <c r="AO50" i="1"/>
  <c r="AM50" i="1"/>
  <c r="AS49" i="1"/>
  <c r="AQ49" i="1"/>
  <c r="AO49" i="1"/>
  <c r="AM49" i="1"/>
  <c r="AS48" i="1"/>
  <c r="AQ48" i="1"/>
  <c r="AO48" i="1"/>
  <c r="AM48" i="1"/>
  <c r="AS47" i="1"/>
  <c r="AQ47" i="1"/>
  <c r="AO47" i="1"/>
  <c r="AM47" i="1"/>
  <c r="AS46" i="1"/>
  <c r="AQ46" i="1"/>
  <c r="AO46" i="1"/>
  <c r="AM46" i="1"/>
  <c r="AS45" i="1"/>
  <c r="AQ45" i="1"/>
  <c r="AO45" i="1"/>
  <c r="AM45" i="1"/>
  <c r="AS44" i="1"/>
  <c r="AQ44" i="1"/>
  <c r="AO44" i="1"/>
  <c r="AM44" i="1"/>
  <c r="AS43" i="1"/>
  <c r="AQ43" i="1"/>
  <c r="AO43" i="1"/>
  <c r="AM43" i="1"/>
  <c r="AS42" i="1"/>
  <c r="AQ42" i="1"/>
  <c r="AO42" i="1"/>
  <c r="AM42" i="1"/>
  <c r="AS41" i="1"/>
  <c r="AQ41" i="1"/>
  <c r="AO41" i="1"/>
  <c r="AM41" i="1"/>
  <c r="AS40" i="1"/>
  <c r="AN40" i="1" s="1"/>
  <c r="AQ40" i="1"/>
  <c r="AO40" i="1"/>
  <c r="AM40" i="1"/>
  <c r="AS39" i="1"/>
  <c r="AQ39" i="1"/>
  <c r="AO39" i="1"/>
  <c r="AM39" i="1"/>
  <c r="AS38" i="1"/>
  <c r="AQ38" i="1"/>
  <c r="AO38" i="1"/>
  <c r="AM38" i="1"/>
  <c r="AS37" i="1"/>
  <c r="AQ37" i="1"/>
  <c r="AO37" i="1"/>
  <c r="AM37" i="1"/>
  <c r="AS36" i="1"/>
  <c r="AQ36" i="1"/>
  <c r="AO36" i="1"/>
  <c r="AM36" i="1"/>
  <c r="AS35" i="1"/>
  <c r="AQ35" i="1"/>
  <c r="AO35" i="1"/>
  <c r="AM35" i="1"/>
  <c r="AS34" i="1"/>
  <c r="AQ34" i="1"/>
  <c r="AO34" i="1"/>
  <c r="AM34" i="1"/>
  <c r="AS33" i="1"/>
  <c r="AQ33" i="1"/>
  <c r="AO33" i="1"/>
  <c r="AM33" i="1"/>
  <c r="AS32" i="1"/>
  <c r="AQ32" i="1"/>
  <c r="AO32" i="1"/>
  <c r="AM32" i="1"/>
  <c r="AS31" i="1"/>
  <c r="AQ31" i="1"/>
  <c r="AO31" i="1"/>
  <c r="AM31" i="1"/>
  <c r="AS30" i="1"/>
  <c r="AQ30" i="1"/>
  <c r="AO30" i="1"/>
  <c r="AM30" i="1"/>
  <c r="AS29" i="1"/>
  <c r="AQ29" i="1"/>
  <c r="AO29" i="1"/>
  <c r="AM29" i="1"/>
  <c r="AS28" i="1"/>
  <c r="AQ28" i="1"/>
  <c r="AO28" i="1"/>
  <c r="AM28" i="1"/>
  <c r="AS27" i="1"/>
  <c r="AQ27" i="1"/>
  <c r="AO27" i="1"/>
  <c r="AM27" i="1"/>
  <c r="AS26" i="1"/>
  <c r="AQ26" i="1"/>
  <c r="AO26" i="1"/>
  <c r="AM26" i="1"/>
  <c r="AS25" i="1"/>
  <c r="AQ25" i="1"/>
  <c r="AO25" i="1"/>
  <c r="AM25" i="1"/>
  <c r="AS24" i="1"/>
  <c r="AQ24" i="1"/>
  <c r="AO24" i="1"/>
  <c r="AM24" i="1"/>
  <c r="AS23" i="1"/>
  <c r="AQ23" i="1"/>
  <c r="AO23" i="1"/>
  <c r="AM23" i="1"/>
  <c r="AS22" i="1"/>
  <c r="AQ22" i="1"/>
  <c r="AO22" i="1"/>
  <c r="AM22" i="1"/>
  <c r="AS21" i="1"/>
  <c r="AQ21" i="1"/>
  <c r="AO21" i="1"/>
  <c r="AM21" i="1"/>
  <c r="AQ20" i="1"/>
  <c r="AO20" i="1"/>
  <c r="AS19" i="1"/>
  <c r="AQ19" i="1"/>
  <c r="AO19" i="1"/>
  <c r="AM19" i="1"/>
  <c r="AS18" i="1"/>
  <c r="AQ18" i="1"/>
  <c r="AO18" i="1"/>
  <c r="AM18" i="1"/>
  <c r="AS17" i="1"/>
  <c r="AQ17" i="1"/>
  <c r="AO17" i="1"/>
  <c r="AM17" i="1"/>
  <c r="AS16" i="1"/>
  <c r="AQ16" i="1"/>
  <c r="AO16" i="1"/>
  <c r="AM16" i="1"/>
  <c r="AS15" i="1"/>
  <c r="AQ15" i="1"/>
  <c r="AO15" i="1"/>
  <c r="AM15" i="1"/>
  <c r="AS14" i="1"/>
  <c r="AQ14" i="1"/>
  <c r="AO14" i="1"/>
  <c r="AM14" i="1"/>
  <c r="AS13" i="1"/>
  <c r="AQ13" i="1"/>
  <c r="AO13" i="1"/>
  <c r="AM13" i="1"/>
  <c r="AS12" i="1"/>
  <c r="AQ12" i="1"/>
  <c r="AO12" i="1"/>
  <c r="AM12" i="1"/>
  <c r="AS11" i="1"/>
  <c r="AQ11" i="1"/>
  <c r="AO11" i="1"/>
  <c r="AM11" i="1"/>
  <c r="AS10" i="1"/>
  <c r="AQ10" i="1"/>
  <c r="AO10" i="1"/>
  <c r="AM10" i="1"/>
  <c r="AX11" i="5" l="1"/>
  <c r="AW13" i="5" s="1"/>
  <c r="AY114" i="7"/>
  <c r="AT114" i="7"/>
  <c r="AY116" i="7"/>
  <c r="AT116" i="7"/>
  <c r="AT115" i="7"/>
  <c r="BA116" i="7"/>
  <c r="AX116" i="7"/>
  <c r="BA114" i="7"/>
  <c r="AX114" i="7"/>
  <c r="AX115" i="7"/>
  <c r="AR114" i="7"/>
  <c r="AV116" i="7"/>
  <c r="AU9" i="6"/>
  <c r="AU8" i="6"/>
  <c r="AU7" i="6"/>
  <c r="AU10" i="6"/>
  <c r="AX13" i="5"/>
  <c r="AU18" i="5"/>
  <c r="AU12" i="5"/>
  <c r="AU10" i="5"/>
  <c r="AU9" i="5"/>
  <c r="AU19" i="5"/>
  <c r="AU16" i="5"/>
  <c r="AU17" i="5"/>
  <c r="AU8" i="5"/>
  <c r="AP146" i="1"/>
  <c r="AN117" i="1"/>
  <c r="AN127" i="1"/>
  <c r="AN131" i="1"/>
  <c r="AR118" i="1"/>
  <c r="AR122" i="1"/>
  <c r="AR124" i="1"/>
  <c r="AR127" i="1"/>
  <c r="AN118" i="1"/>
  <c r="AN133" i="1"/>
  <c r="AR105" i="1"/>
  <c r="AR107" i="1"/>
  <c r="AR109" i="1"/>
  <c r="AR111" i="1"/>
  <c r="AN105" i="1"/>
  <c r="AN107" i="1"/>
  <c r="AN109" i="1"/>
  <c r="AP57" i="1"/>
  <c r="AP68" i="1"/>
  <c r="AP71" i="1"/>
  <c r="AR25" i="1"/>
  <c r="AR36" i="1"/>
  <c r="AR62" i="1"/>
  <c r="AR68" i="1"/>
  <c r="AR70" i="1"/>
  <c r="AR71" i="1"/>
  <c r="AR119" i="1"/>
  <c r="AR130" i="1"/>
  <c r="AR141" i="1"/>
  <c r="AR144" i="1"/>
  <c r="AN57" i="1"/>
  <c r="AN62" i="1"/>
  <c r="AP105" i="1"/>
  <c r="AP107" i="1"/>
  <c r="AP109" i="1"/>
  <c r="AP111" i="1"/>
  <c r="AP117" i="1"/>
  <c r="AP127" i="1"/>
  <c r="AP131" i="1"/>
  <c r="AP139" i="1"/>
  <c r="AN141" i="1"/>
  <c r="AN146" i="1"/>
  <c r="AR146" i="1"/>
  <c r="AP119" i="1"/>
  <c r="AP129" i="1"/>
  <c r="AN124" i="1"/>
  <c r="AP130" i="1"/>
  <c r="AP123" i="1"/>
  <c r="AP124" i="1"/>
  <c r="AR129" i="1"/>
  <c r="AP118" i="1"/>
  <c r="AN129" i="1"/>
  <c r="AR131" i="1"/>
  <c r="AR114" i="1"/>
  <c r="AP77" i="1"/>
  <c r="AN10" i="1"/>
  <c r="AR10" i="1"/>
  <c r="AR11" i="1"/>
  <c r="AR16" i="1"/>
  <c r="AR18" i="1"/>
  <c r="AP21" i="1"/>
  <c r="AP34" i="1"/>
  <c r="AP42" i="1"/>
  <c r="AP45" i="1"/>
  <c r="AP46" i="1"/>
  <c r="AP49" i="1"/>
  <c r="AP53" i="1"/>
  <c r="AN68" i="1"/>
  <c r="AP88" i="1"/>
  <c r="AP92" i="1"/>
  <c r="AP93" i="1"/>
  <c r="AP96" i="1"/>
  <c r="AP97" i="1"/>
  <c r="AP99" i="1"/>
  <c r="AP101" i="1"/>
  <c r="AP102" i="1"/>
  <c r="AR117" i="1"/>
  <c r="AR133" i="1"/>
  <c r="AR30" i="1"/>
  <c r="AR34" i="1"/>
  <c r="AR38" i="1"/>
  <c r="AR41" i="1"/>
  <c r="AR42" i="1"/>
  <c r="AR45" i="1"/>
  <c r="AR46" i="1"/>
  <c r="AR49" i="1"/>
  <c r="AR51" i="1"/>
  <c r="AR74" i="1"/>
  <c r="AR79" i="1"/>
  <c r="AR84" i="1"/>
  <c r="AR88" i="1"/>
  <c r="AR89" i="1"/>
  <c r="AR91" i="1"/>
  <c r="AR93" i="1"/>
  <c r="AR96" i="1"/>
  <c r="AR97" i="1"/>
  <c r="AR99" i="1"/>
  <c r="AR101" i="1"/>
  <c r="AR102" i="1"/>
  <c r="AN119" i="1"/>
  <c r="AN130" i="1"/>
  <c r="AN25" i="1"/>
  <c r="AN46" i="1"/>
  <c r="AN49" i="1"/>
  <c r="AN53" i="1"/>
  <c r="AN55" i="1"/>
  <c r="AN61" i="1"/>
  <c r="AN77" i="1"/>
  <c r="AN89" i="1"/>
  <c r="AN93" i="1"/>
  <c r="AN97" i="1"/>
  <c r="AN99" i="1"/>
  <c r="AN102" i="1"/>
  <c r="AP70" i="1"/>
  <c r="AN71" i="1"/>
  <c r="AN13" i="1"/>
  <c r="AP17" i="1"/>
  <c r="AR13" i="1"/>
  <c r="AN24" i="1"/>
  <c r="AP31" i="1"/>
  <c r="AN36" i="1"/>
  <c r="AR138" i="1"/>
  <c r="AN138" i="1"/>
  <c r="AP13" i="1"/>
  <c r="AP56" i="1"/>
  <c r="AP65" i="1"/>
  <c r="AP81" i="1"/>
  <c r="AP115" i="1"/>
  <c r="AR21" i="1"/>
  <c r="AR24" i="1"/>
  <c r="AR31" i="1"/>
  <c r="AR35" i="1"/>
  <c r="AP55" i="1"/>
  <c r="AR61" i="1"/>
  <c r="AP62" i="1"/>
  <c r="AR65" i="1"/>
  <c r="AP66" i="1"/>
  <c r="AR77" i="1"/>
  <c r="AR81" i="1"/>
  <c r="AN135" i="1"/>
  <c r="AP141" i="1"/>
  <c r="AP54" i="1"/>
  <c r="AP135" i="1"/>
  <c r="AN21" i="1"/>
  <c r="AR23" i="1"/>
  <c r="AN27" i="1"/>
  <c r="AN31" i="1"/>
  <c r="AN81" i="1"/>
  <c r="AR135" i="1"/>
  <c r="AN18" i="1"/>
  <c r="AN23" i="1"/>
  <c r="AP25" i="1"/>
  <c r="AP32" i="1"/>
  <c r="AP43" i="1"/>
  <c r="AP47" i="1"/>
  <c r="AN51" i="1"/>
  <c r="AP11" i="1"/>
  <c r="AP27" i="1"/>
  <c r="AP29" i="1"/>
  <c r="AR32" i="1"/>
  <c r="AP33" i="1"/>
  <c r="AN34" i="1"/>
  <c r="AN35" i="1"/>
  <c r="AR43" i="1"/>
  <c r="AN45" i="1"/>
  <c r="AR47" i="1"/>
  <c r="AP48" i="1"/>
  <c r="AN65" i="1"/>
  <c r="AR73" i="1"/>
  <c r="AR82" i="1"/>
  <c r="AP83" i="1"/>
  <c r="AN84" i="1"/>
  <c r="AP87" i="1"/>
  <c r="AN88" i="1"/>
  <c r="AP91" i="1"/>
  <c r="AR98" i="1"/>
  <c r="AP100" i="1"/>
  <c r="AN101" i="1"/>
  <c r="AR103" i="1"/>
  <c r="AR108" i="1"/>
  <c r="AP110" i="1"/>
  <c r="AN111" i="1"/>
  <c r="AP114" i="1"/>
  <c r="AP137" i="1"/>
  <c r="AR142" i="1"/>
  <c r="AN17" i="1"/>
  <c r="AN32" i="1"/>
  <c r="AN39" i="1"/>
  <c r="AN43" i="1"/>
  <c r="AN47" i="1"/>
  <c r="AN56" i="1"/>
  <c r="AN73" i="1"/>
  <c r="AN82" i="1"/>
  <c r="AN103" i="1"/>
  <c r="AN108" i="1"/>
  <c r="AR123" i="1"/>
  <c r="AN142" i="1"/>
  <c r="AN14" i="1"/>
  <c r="AN11" i="1"/>
  <c r="AP28" i="1"/>
  <c r="AP36" i="1"/>
  <c r="AP73" i="1"/>
  <c r="AN79" i="1"/>
  <c r="AP82" i="1"/>
  <c r="AP98" i="1"/>
  <c r="AP103" i="1"/>
  <c r="AN114" i="1"/>
  <c r="AP132" i="1"/>
  <c r="AN12" i="1"/>
  <c r="AN15" i="1"/>
  <c r="AN54" i="1"/>
  <c r="AP22" i="1"/>
  <c r="AN38" i="1"/>
  <c r="AN41" i="1"/>
  <c r="AN122" i="1"/>
  <c r="AP136" i="1"/>
  <c r="AR15" i="1"/>
  <c r="AP19" i="1"/>
  <c r="AS20" i="1"/>
  <c r="AP20" i="1" s="1"/>
  <c r="AM20" i="1"/>
  <c r="AR40" i="1"/>
  <c r="AN42" i="1"/>
  <c r="AR44" i="1"/>
  <c r="AN70" i="1"/>
  <c r="AN96" i="1"/>
  <c r="AP122" i="1"/>
  <c r="AN123" i="1"/>
  <c r="AR136" i="1"/>
  <c r="AN144" i="1"/>
  <c r="AN136" i="1"/>
  <c r="AN44" i="1"/>
  <c r="AP10" i="1"/>
  <c r="AP12" i="1"/>
  <c r="AP44" i="1"/>
  <c r="AR12" i="1"/>
  <c r="AR14" i="1"/>
  <c r="AP15" i="1"/>
  <c r="AN16" i="1"/>
  <c r="AR17" i="1"/>
  <c r="AP18" i="1"/>
  <c r="AN19" i="1"/>
  <c r="AR22" i="1"/>
  <c r="AP23" i="1"/>
  <c r="AR26" i="1"/>
  <c r="AR28" i="1"/>
  <c r="AN33" i="1"/>
  <c r="AP35" i="1"/>
  <c r="AN37" i="1"/>
  <c r="AP39" i="1"/>
  <c r="AP51" i="1"/>
  <c r="AN52" i="1"/>
  <c r="AR53" i="1"/>
  <c r="AR55" i="1"/>
  <c r="AR57" i="1"/>
  <c r="AP58" i="1"/>
  <c r="AN59" i="1"/>
  <c r="AP61" i="1"/>
  <c r="AN64" i="1"/>
  <c r="AR66" i="1"/>
  <c r="AP74" i="1"/>
  <c r="AR83" i="1"/>
  <c r="AP84" i="1"/>
  <c r="AN85" i="1"/>
  <c r="AR87" i="1"/>
  <c r="AP89" i="1"/>
  <c r="AN90" i="1"/>
  <c r="AR92" i="1"/>
  <c r="AR100" i="1"/>
  <c r="AP104" i="1"/>
  <c r="AN106" i="1"/>
  <c r="AR110" i="1"/>
  <c r="AR115" i="1"/>
  <c r="AR125" i="1"/>
  <c r="AP126" i="1"/>
  <c r="AN128" i="1"/>
  <c r="AR132" i="1"/>
  <c r="AP133" i="1"/>
  <c r="AR140" i="1"/>
  <c r="AP142" i="1"/>
  <c r="AP52" i="1"/>
  <c r="AP59" i="1"/>
  <c r="AP64" i="1"/>
  <c r="AS72" i="1"/>
  <c r="AR72" i="1" s="1"/>
  <c r="AP80" i="1"/>
  <c r="AP85" i="1"/>
  <c r="AP90" i="1"/>
  <c r="AP106" i="1"/>
  <c r="AP121" i="1"/>
  <c r="AP128" i="1"/>
  <c r="AR19" i="1"/>
  <c r="AN22" i="1"/>
  <c r="AP24" i="1"/>
  <c r="AN26" i="1"/>
  <c r="AR27" i="1"/>
  <c r="AR33" i="1"/>
  <c r="AR37" i="1"/>
  <c r="AP40" i="1"/>
  <c r="AN48" i="1"/>
  <c r="AR52" i="1"/>
  <c r="AR54" i="1"/>
  <c r="AR56" i="1"/>
  <c r="AR59" i="1"/>
  <c r="AR64" i="1"/>
  <c r="AN66" i="1"/>
  <c r="AN83" i="1"/>
  <c r="AR85" i="1"/>
  <c r="AN87" i="1"/>
  <c r="AR90" i="1"/>
  <c r="AN92" i="1"/>
  <c r="AN100" i="1"/>
  <c r="AR106" i="1"/>
  <c r="AN110" i="1"/>
  <c r="AN115" i="1"/>
  <c r="AN125" i="1"/>
  <c r="AR128" i="1"/>
  <c r="AN132" i="1"/>
  <c r="AN140" i="1"/>
  <c r="AN30" i="1"/>
  <c r="AN50" i="1"/>
  <c r="AP38" i="1"/>
  <c r="AP41" i="1"/>
  <c r="AP14" i="1"/>
  <c r="AP16" i="1"/>
  <c r="AP26" i="1"/>
  <c r="AN28" i="1"/>
  <c r="AN29" i="1"/>
  <c r="AR29" i="1"/>
  <c r="AP37" i="1"/>
  <c r="AR39" i="1"/>
  <c r="AR48" i="1"/>
  <c r="AR50" i="1"/>
  <c r="AN58" i="1"/>
  <c r="AR60" i="1"/>
  <c r="AP30" i="1"/>
  <c r="AP50" i="1"/>
  <c r="AR58" i="1"/>
  <c r="AN60" i="1"/>
  <c r="AP60" i="1"/>
  <c r="AR69" i="1"/>
  <c r="AN74" i="1"/>
  <c r="AR75" i="1"/>
  <c r="AR78" i="1"/>
  <c r="AP79" i="1"/>
  <c r="AN80" i="1"/>
  <c r="AR86" i="1"/>
  <c r="AN91" i="1"/>
  <c r="AR95" i="1"/>
  <c r="AN98" i="1"/>
  <c r="AN104" i="1"/>
  <c r="AP108" i="1"/>
  <c r="AR112" i="1"/>
  <c r="AN121" i="1"/>
  <c r="AP125" i="1"/>
  <c r="AN126" i="1"/>
  <c r="AN137" i="1"/>
  <c r="AP140" i="1"/>
  <c r="AR143" i="1"/>
  <c r="AN69" i="1"/>
  <c r="AN75" i="1"/>
  <c r="AN78" i="1"/>
  <c r="AR80" i="1"/>
  <c r="AN86" i="1"/>
  <c r="AN95" i="1"/>
  <c r="AR104" i="1"/>
  <c r="AN112" i="1"/>
  <c r="AR121" i="1"/>
  <c r="AR126" i="1"/>
  <c r="AR137" i="1"/>
  <c r="AN143" i="1"/>
  <c r="AP69" i="1"/>
  <c r="AP72" i="1"/>
  <c r="AP75" i="1"/>
  <c r="AP78" i="1"/>
  <c r="AP86" i="1"/>
  <c r="AO94" i="1"/>
  <c r="AP95" i="1"/>
  <c r="AP112" i="1"/>
  <c r="AP143" i="1"/>
  <c r="AM94" i="1"/>
  <c r="AQ94" i="1"/>
  <c r="AW12" i="5" l="1"/>
  <c r="AX15" i="5" s="1"/>
  <c r="BB113" i="7"/>
  <c r="BB109" i="7"/>
  <c r="BB105" i="7"/>
  <c r="BB101" i="7"/>
  <c r="BB97" i="7"/>
  <c r="BB114" i="7"/>
  <c r="BB100" i="7"/>
  <c r="BB93" i="7"/>
  <c r="BB92" i="7"/>
  <c r="BB77" i="7"/>
  <c r="BB108" i="7"/>
  <c r="BB89" i="7"/>
  <c r="BB88" i="7"/>
  <c r="BB85" i="7"/>
  <c r="BB78" i="7"/>
  <c r="BB72" i="7"/>
  <c r="BB104" i="7"/>
  <c r="BB81" i="7"/>
  <c r="BB112" i="7"/>
  <c r="BB64" i="7"/>
  <c r="BB63" i="7"/>
  <c r="BB59" i="7"/>
  <c r="BB96" i="7"/>
  <c r="BB68" i="7"/>
  <c r="BB67" i="7"/>
  <c r="BB76" i="7"/>
  <c r="BB58" i="7"/>
  <c r="BB46" i="7"/>
  <c r="BB45" i="7"/>
  <c r="BB15" i="7"/>
  <c r="BB11" i="7"/>
  <c r="BB82" i="7"/>
  <c r="BB50" i="7"/>
  <c r="BB49" i="7"/>
  <c r="BB42" i="7"/>
  <c r="BB41" i="7"/>
  <c r="BB34" i="7"/>
  <c r="BB33" i="7"/>
  <c r="BB26" i="7"/>
  <c r="BB38" i="7"/>
  <c r="BB29" i="7"/>
  <c r="BB22" i="7"/>
  <c r="BB18" i="7"/>
  <c r="BB10" i="7"/>
  <c r="BB55" i="7"/>
  <c r="BB53" i="7"/>
  <c r="BB37" i="7"/>
  <c r="BB30" i="7"/>
  <c r="BB14" i="7"/>
  <c r="BB71" i="7"/>
  <c r="BB23" i="7"/>
  <c r="BB19" i="7"/>
  <c r="BB16" i="7"/>
  <c r="BB40" i="7"/>
  <c r="BB48" i="7"/>
  <c r="BB73" i="7"/>
  <c r="BB52" i="7"/>
  <c r="BB66" i="7"/>
  <c r="BB27" i="7"/>
  <c r="BB17" i="7"/>
  <c r="BB25" i="7"/>
  <c r="BB61" i="7"/>
  <c r="BB24" i="7"/>
  <c r="BB28" i="7"/>
  <c r="BB31" i="7"/>
  <c r="BB47" i="7"/>
  <c r="BB35" i="7"/>
  <c r="BB51" i="7"/>
  <c r="BB74" i="7"/>
  <c r="BB98" i="7"/>
  <c r="BB70" i="7"/>
  <c r="BB80" i="7"/>
  <c r="BB87" i="7"/>
  <c r="BB94" i="7"/>
  <c r="BB106" i="7"/>
  <c r="BB75" i="7"/>
  <c r="BB91" i="7"/>
  <c r="BB83" i="7"/>
  <c r="BB13" i="7"/>
  <c r="BB32" i="7"/>
  <c r="BB54" i="7"/>
  <c r="BB56" i="7"/>
  <c r="BB57" i="7"/>
  <c r="BB107" i="7"/>
  <c r="BB20" i="7"/>
  <c r="BB69" i="7"/>
  <c r="BB39" i="7"/>
  <c r="BB36" i="7"/>
  <c r="BB44" i="7"/>
  <c r="BB60" i="7"/>
  <c r="AV114" i="7"/>
  <c r="BB65" i="7"/>
  <c r="BB79" i="7"/>
  <c r="BB86" i="7"/>
  <c r="BB90" i="7"/>
  <c r="BB95" i="7"/>
  <c r="BB102" i="7"/>
  <c r="BB111" i="7"/>
  <c r="BB99" i="7"/>
  <c r="BB103" i="7"/>
  <c r="BB110" i="7"/>
  <c r="BB12" i="7"/>
  <c r="BB21" i="7"/>
  <c r="BB43" i="7"/>
  <c r="BB62" i="7"/>
  <c r="BB84" i="7"/>
  <c r="BB116" i="7"/>
  <c r="BB115" i="7"/>
  <c r="AN72" i="1"/>
  <c r="AR20" i="1"/>
  <c r="AN20" i="1"/>
  <c r="AS94" i="1"/>
  <c r="AR94" i="1" s="1"/>
  <c r="AN94" i="1" l="1"/>
  <c r="AP94" i="1"/>
</calcChain>
</file>

<file path=xl/sharedStrings.xml><?xml version="1.0" encoding="utf-8"?>
<sst xmlns="http://schemas.openxmlformats.org/spreadsheetml/2006/main" count="1047" uniqueCount="513">
  <si>
    <r>
      <t>E S T A D Í S T I C A    G E N E R A L</t>
    </r>
    <r>
      <rPr>
        <b/>
        <sz val="30"/>
        <rFont val="Arial"/>
        <family val="2"/>
      </rPr>
      <t xml:space="preserve"> 
S I S T E M A   A C U S A T O R I O   A D V E R S A R I A L    E N    E L   E S T A D O   D E    M O R E L O S</t>
    </r>
  </si>
  <si>
    <t>944 CUAUTLA</t>
  </si>
  <si>
    <t>A B R I L    2 0 2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</si>
  <si>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</si>
  <si>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</si>
  <si>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</si>
  <si>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</si>
  <si>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</si>
  <si>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</si>
  <si>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</si>
  <si>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</si>
  <si>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</si>
  <si>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</si>
  <si>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</si>
  <si>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</si>
  <si>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
ANUAL SEDE XOCHITEPEC</t>
  </si>
  <si>
    <t>% EN RAZÓN DE LAS DEMÁS SEDES</t>
  </si>
  <si>
    <t>TOTAL ACUMULADO ANUAL SEDE JOJUTLA</t>
  </si>
  <si>
    <t>TOTAL ACUMULADO
ANUAL SEDE CUAUTLA</t>
  </si>
  <si>
    <t>SEDE XOCHITEPEC</t>
  </si>
  <si>
    <t>SEDE JOJUTLA</t>
  </si>
  <si>
    <t>SEDE CUAUTLA</t>
  </si>
  <si>
    <t>REPORTE GENERAL CAUSAS JUDICIALIZADAS Y RESULTADO DE PETICIONES EN AUDIENCIA</t>
  </si>
  <si>
    <t>AGO</t>
  </si>
  <si>
    <t>SEP</t>
  </si>
  <si>
    <t>OCT</t>
  </si>
  <si>
    <t>NOV</t>
  </si>
  <si>
    <t>DIC</t>
  </si>
  <si>
    <t>Etapa de Control iniciales (total)</t>
  </si>
  <si>
    <t>Etapa Juicio Oral iniciales</t>
  </si>
  <si>
    <t>Etapa Juicio Oral (reposición)</t>
  </si>
  <si>
    <t>Etapa Ejecución Sistema Oral (Abreviado)</t>
  </si>
  <si>
    <t>Etapa Ejecución Sistema Oral (Juicio Oral)</t>
  </si>
  <si>
    <t>Ejecución Sistema Tradicional</t>
  </si>
  <si>
    <t>Competencias recibidas</t>
  </si>
  <si>
    <t>Exhortos foráneos</t>
  </si>
  <si>
    <t>Número de imputados registrados</t>
  </si>
  <si>
    <t>Por delito oficioso</t>
  </si>
  <si>
    <t>Por delito no oficioso</t>
  </si>
  <si>
    <t>Prisión preventiva impuesta</t>
  </si>
  <si>
    <t>Imputados a los que se les impuso prisión preventiva (justificada)</t>
  </si>
  <si>
    <t>Causas con PP justificada</t>
  </si>
  <si>
    <t>Imputados a los que se les impuso prisión preventiva (oficiosa)</t>
  </si>
  <si>
    <t>Causas con PP oficiosa</t>
  </si>
  <si>
    <t>Detenciones en cumplimiento a orden de aprehensión inicial</t>
  </si>
  <si>
    <t>Detenciones en cumplimiento a orden por sustracción</t>
  </si>
  <si>
    <t>Controles de detención registrados</t>
  </si>
  <si>
    <t>Controles de detención provenientes de orden de cateo</t>
  </si>
  <si>
    <t>Detenidos a los que se les calificó legalidad de detención</t>
  </si>
  <si>
    <t xml:space="preserve">Legalidad de las detenciones  </t>
  </si>
  <si>
    <t>Legales por imputado</t>
  </si>
  <si>
    <t>Causas con legal detención</t>
  </si>
  <si>
    <t>Ilegales por imputado</t>
  </si>
  <si>
    <t>Causas con ilegal detención</t>
  </si>
  <si>
    <t>Imputados que aplicó desistimiento</t>
  </si>
  <si>
    <t>Causas donde se desiste fiscal</t>
  </si>
  <si>
    <t>Imputados que se les otorgó perdón o rep. Daño</t>
  </si>
  <si>
    <t>Causas con perdón o acuerdo reparatorio</t>
  </si>
  <si>
    <t>Causas iniciadas por Orden de cateo</t>
  </si>
  <si>
    <t>Total de ordenes solicitadas de Cateo  (petición de iniciales y ya judicializadas)</t>
  </si>
  <si>
    <t xml:space="preserve">Otorgada </t>
  </si>
  <si>
    <t>Negada</t>
  </si>
  <si>
    <t>Se desiste fiscal</t>
  </si>
  <si>
    <t>Causas iniciadas por Orden de Aprehensión y Cateo (Conjunto)</t>
  </si>
  <si>
    <t>Causas iniciadas por Orden de Aprehensión</t>
  </si>
  <si>
    <t>Total de ordenes solicitadas de Aprehensión (petición de iniciales y ya judicializadas)</t>
  </si>
  <si>
    <t>Orden de comparecencia</t>
  </si>
  <si>
    <t>Formulación de imputación (Iniciales judicializadas sin detenido)</t>
  </si>
  <si>
    <t>Imputados registardos para formulación de imputación</t>
  </si>
  <si>
    <t>Vinculación a proceso</t>
  </si>
  <si>
    <t>Vinculados</t>
  </si>
  <si>
    <t>Causas con vinculación a proceso</t>
  </si>
  <si>
    <t>Causas donde se renunció a plazo (con VP)</t>
  </si>
  <si>
    <t>Causas donde se renunció a plazo (NO VP)</t>
  </si>
  <si>
    <t>Causas con suspensiones condicionales del proceso (concedidas)</t>
  </si>
  <si>
    <t>Suspensiones condicionales del proceso (concedidas) por imputado</t>
  </si>
  <si>
    <t>Cumplimiento de ejecutoria de amparo</t>
  </si>
  <si>
    <t>Causas con Acuerdos reparatorios (aprobados)</t>
  </si>
  <si>
    <t>Acuerdos reparatorios (aprobados) por imputado</t>
  </si>
  <si>
    <t>Inicial Ratificación de medidas de protección</t>
  </si>
  <si>
    <t>Peticiones ingresadas</t>
  </si>
  <si>
    <t>Ratificadas mismo mes</t>
  </si>
  <si>
    <t>No otorgamiento por extemporánea</t>
  </si>
  <si>
    <t>Ampliación de plazo medidas</t>
  </si>
  <si>
    <t>Fiscal no acude</t>
  </si>
  <si>
    <t>Retiran petición</t>
  </si>
  <si>
    <t>No ratificadas mismo mes</t>
  </si>
  <si>
    <t>Amparos</t>
  </si>
  <si>
    <t>Amparos con antecedentes</t>
  </si>
  <si>
    <t>Amparos sin antecedentes</t>
  </si>
  <si>
    <t>Resueltos (No ampara ni protege)</t>
  </si>
  <si>
    <t>Resueltos (Ampara y protege)</t>
  </si>
  <si>
    <t>Apelaciones y recursos</t>
  </si>
  <si>
    <t>Apelaciones</t>
  </si>
  <si>
    <t>Recusaciones</t>
  </si>
  <si>
    <t>Quejas</t>
  </si>
  <si>
    <t>Competencia</t>
  </si>
  <si>
    <t>AUDIENCIAS PROGRAMADAS</t>
  </si>
  <si>
    <t>TOTAL ACUMULADO ANUAL SEDE CUAUTLA</t>
  </si>
  <si>
    <t>TOTAL</t>
  </si>
  <si>
    <t>Total de Audiencias programadas por Sede</t>
  </si>
  <si>
    <t>Total de audiencias no iniciadas</t>
  </si>
  <si>
    <t>Total de Audiencias iniciadas</t>
  </si>
  <si>
    <t>Audiencias desarrolladas presencialmente en en Sala</t>
  </si>
  <si>
    <t>Audiencias desarrolladas de forma telemática Primera Instancia</t>
  </si>
  <si>
    <t>Audiencias desarrolladas de forma telemática Segunda Instancia</t>
  </si>
  <si>
    <t>Total audiencias Primera Instancia Programadas</t>
  </si>
  <si>
    <t>Audiencias etapa de Control programadas</t>
  </si>
  <si>
    <t>Audiencias de Juicio Oral programadas</t>
  </si>
  <si>
    <t>Audiencias de Ejecucción Sistema Adversarial programadas</t>
  </si>
  <si>
    <t>Audiencias Ejecución Sistema Tradicional programadas</t>
  </si>
  <si>
    <t>Audiencias de Segunda Instancia</t>
  </si>
  <si>
    <t>Tiempo grabación Etapa de Control</t>
  </si>
  <si>
    <t>Tiempo grabación Etapa de Juicio Oral</t>
  </si>
  <si>
    <t>Tiempo grabación Etapa de Ejecución (tradicional)</t>
  </si>
  <si>
    <t>Tiempo grabación Etapa de Ejecución (adversarial)</t>
  </si>
  <si>
    <t>Tiempo grabación Segunda Instancia</t>
  </si>
  <si>
    <t>Audiencias de Formulación de imputación (programadas) sin detenido</t>
  </si>
  <si>
    <t>Audiencias Orden de aprehensión</t>
  </si>
  <si>
    <t>Audiencias de Orden de cateo</t>
  </si>
  <si>
    <t>Audiencias de Orden de cateo y orden de aprehensión</t>
  </si>
  <si>
    <t>Audiencias de Control de detención programadas</t>
  </si>
  <si>
    <t>Audiencias de Puesta a disposición (Causa iniciada por orden de aprehensión)</t>
  </si>
  <si>
    <t>Audiencias Puesta a disposición por sustracción</t>
  </si>
  <si>
    <t>Audiencia donde únicamente se resolvió Vinculacion a proceso</t>
  </si>
  <si>
    <t>Audiencias Intermedia programadas</t>
  </si>
  <si>
    <t>Audiencias de auxilios judiciales</t>
  </si>
  <si>
    <t>Audiencias de Control judicial</t>
  </si>
  <si>
    <t>Audiencia de  Procedimiento Abreviado programadas</t>
  </si>
  <si>
    <t>Suspensión condicional del proceso</t>
  </si>
  <si>
    <t>Revision de suspensión condicional</t>
  </si>
  <si>
    <t>Revision de medidas cautelares</t>
  </si>
  <si>
    <t>Acuerdos reparatorio</t>
  </si>
  <si>
    <t>Acuerdos reparatorios revisión</t>
  </si>
  <si>
    <t>Sobreseimiento en audiencia</t>
  </si>
  <si>
    <t>Perito traductor para víctima</t>
  </si>
  <si>
    <t>Perito traductor para imputado</t>
  </si>
  <si>
    <t xml:space="preserve"> PROCEDIMIENTOS DIVERSOS</t>
  </si>
  <si>
    <t>Tratamiento de Adicciones (elegibilidad)</t>
  </si>
  <si>
    <t>Tratamiento de Adicciones (seguimiento)</t>
  </si>
  <si>
    <t>Tratamiento de Adicciones (graducación)</t>
  </si>
  <si>
    <t>Accion Penal por Particular</t>
  </si>
  <si>
    <t>Auxilio judicial a la Fiscalía</t>
  </si>
  <si>
    <t>Concedido</t>
  </si>
  <si>
    <t>Desistimeinto de petición</t>
  </si>
  <si>
    <t>Negado</t>
  </si>
  <si>
    <t>Auxilio judicial a la Víctima</t>
  </si>
  <si>
    <t>Auxilio judicial a la Defensa</t>
  </si>
  <si>
    <t>Control judicial</t>
  </si>
  <si>
    <t>Reapertura de investigación</t>
  </si>
  <si>
    <t>Se concede lo peticionado</t>
  </si>
  <si>
    <t>Negado, se confirma no ejercicio</t>
  </si>
  <si>
    <t xml:space="preserve"> SENTENCIAS </t>
  </si>
  <si>
    <t>Sentencia condenatoria de Juicio Oral</t>
  </si>
  <si>
    <t>Total de causas condenatorias</t>
  </si>
  <si>
    <t>Sentenciados hombres</t>
  </si>
  <si>
    <t>Sentenciadas mujeres</t>
  </si>
  <si>
    <t>Sentencia absulutoria de Juicio Oral</t>
  </si>
  <si>
    <t>Total de causas con sentencia absolutoria</t>
  </si>
  <si>
    <t>Sentencias Mixtas</t>
  </si>
  <si>
    <t>Total de causas (sentencia mixta)</t>
  </si>
  <si>
    <t>Sentencias Procedimiento abreviado</t>
  </si>
  <si>
    <t>Total de causas con sentencia</t>
  </si>
  <si>
    <t>VISITAS</t>
  </si>
  <si>
    <t>Visitas de Instituciones Educativas y otras instituciones o Tribunales</t>
  </si>
  <si>
    <t xml:space="preserve"> </t>
  </si>
  <si>
    <t>card</t>
  </si>
  <si>
    <t>TOTAL
ACUMULADO</t>
  </si>
  <si>
    <t>TOTAL MENSUAL</t>
  </si>
  <si>
    <t>TOTAL POR SEDE</t>
  </si>
  <si>
    <t>NO ESPECIFICADO</t>
  </si>
  <si>
    <r>
      <t>L</t>
    </r>
    <r>
      <rPr>
        <b/>
        <sz val="10"/>
        <color theme="7" tint="0.39997558519241921"/>
        <rFont val="Arial"/>
        <family val="2"/>
      </rPr>
      <t>G</t>
    </r>
    <r>
      <rPr>
        <b/>
        <sz val="10"/>
        <color rgb="FFFF9900"/>
        <rFont val="Arial"/>
        <family val="2"/>
      </rPr>
      <t>B</t>
    </r>
    <r>
      <rPr>
        <b/>
        <sz val="10"/>
        <color rgb="FFFF0000"/>
        <rFont val="Arial"/>
        <family val="2"/>
      </rPr>
      <t>T</t>
    </r>
    <r>
      <rPr>
        <b/>
        <sz val="10"/>
        <color rgb="FFFF99FF"/>
        <rFont val="Arial"/>
        <family val="2"/>
      </rPr>
      <t>I</t>
    </r>
    <r>
      <rPr>
        <b/>
        <sz val="10"/>
        <color rgb="FF7030A0"/>
        <rFont val="Arial"/>
        <family val="2"/>
      </rPr>
      <t>Q</t>
    </r>
    <r>
      <rPr>
        <b/>
        <sz val="10"/>
        <color rgb="FF00B0F0"/>
        <rFont val="Arial"/>
        <family val="2"/>
      </rPr>
      <t>+</t>
    </r>
  </si>
  <si>
    <t>FEMENINA</t>
  </si>
  <si>
    <t>MASCULINO</t>
  </si>
  <si>
    <t>PORCENTAJE</t>
  </si>
  <si>
    <t>IMPUTADO</t>
  </si>
  <si>
    <t xml:space="preserve">CLASIFICACIÓN MENSUAL DE IMPUTADOS EN CAUSAS REGISTRADAS </t>
  </si>
  <si>
    <t>DE IDENTIDAD RESERVADA</t>
  </si>
  <si>
    <t>NO ESPECIFICADA</t>
  </si>
  <si>
    <t>LA SOCIEDAD</t>
  </si>
  <si>
    <t>EL ESTADO</t>
  </si>
  <si>
    <t>PERSONA MORAL</t>
  </si>
  <si>
    <t>MENOR DE IDENTIDAD RESERVADA</t>
  </si>
  <si>
    <t>MENOR VÍCTIMA FEMENINA</t>
  </si>
  <si>
    <t>MENOR VÍCTIMA MASCULINO</t>
  </si>
  <si>
    <t>CARD JEPJEM 2022</t>
  </si>
  <si>
    <t xml:space="preserve">No vinculados </t>
  </si>
  <si>
    <t>Causas con no vinculación a proceso</t>
  </si>
  <si>
    <t>TRADUCTORES REQUERIDOS</t>
  </si>
  <si>
    <t>Alta de causas</t>
  </si>
  <si>
    <t>JEFATURA DE ESTADÍSTICA
FORMATO DE INFORME: ESTADÍSTICA GENERAL 2022</t>
  </si>
  <si>
    <r>
      <t xml:space="preserve">Otros Ingresos </t>
    </r>
    <r>
      <rPr>
        <b/>
        <i/>
        <sz val="8"/>
        <color theme="1"/>
        <rFont val="Arial"/>
        <family val="2"/>
      </rPr>
      <t>etapa de control</t>
    </r>
    <r>
      <rPr>
        <b/>
        <i/>
        <sz val="7"/>
        <color theme="1"/>
        <rFont val="Arial"/>
        <family val="2"/>
      </rPr>
      <t xml:space="preserve"> (Auxilios, Controles Judiciales, Ratificación de Medidas de protección)</t>
    </r>
  </si>
  <si>
    <t>Total de horas de grabación registradas Primera Instancia</t>
  </si>
  <si>
    <t>Masculino</t>
  </si>
  <si>
    <t>Femenino</t>
  </si>
  <si>
    <t>ANIMAL DOMÉSTICO</t>
  </si>
  <si>
    <r>
      <rPr>
        <b/>
        <sz val="16"/>
        <rFont val="Arial"/>
        <family val="2"/>
      </rPr>
      <t>J E F A T U R A   D E   E S T A D Í S T I C A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ESTATAL  DE  INCIDENCIA  EN  DELITOS  REGISTRADOS
CORRESPONDIENTES  AL  AÑO  2022</t>
    </r>
  </si>
  <si>
    <t>ID</t>
  </si>
  <si>
    <t>ID DELITO</t>
  </si>
  <si>
    <t>Generalidad Delito</t>
  </si>
  <si>
    <t>Principales bienes jurídicos tutelados</t>
  </si>
  <si>
    <t>CONDUCTAS ANTISOCIALES TIPIFICADAS</t>
  </si>
  <si>
    <t>Acumulado Sede Xcochitepec</t>
  </si>
  <si>
    <t>% en razón de las demás Sedes</t>
  </si>
  <si>
    <t>Acumulado Sede Jojutla</t>
  </si>
  <si>
    <t>Acumulado Sede Cuauta</t>
  </si>
  <si>
    <t>Proporción delito en función de su gravedad
Sede Xochitepec</t>
  </si>
  <si>
    <t>Proporcion delito en función de su gravedad
Sede Jojutla</t>
  </si>
  <si>
    <t>Proporcion delito en función de su gravedad
Sede Cuautla</t>
  </si>
  <si>
    <t>% Delito con relación al total de los registrados</t>
  </si>
  <si>
    <t>DG1</t>
  </si>
  <si>
    <t>Abuso Sexual</t>
  </si>
  <si>
    <t>La libertad y la seguridad sexual</t>
  </si>
  <si>
    <t>ABUSO SEXUAL AGRAVADO A MENOR DE EDAD</t>
  </si>
  <si>
    <t>DG2</t>
  </si>
  <si>
    <t>Desaparición</t>
  </si>
  <si>
    <t>La vida y la integridad corporal</t>
  </si>
  <si>
    <t>DESAPARICIÓN COMETIDA POR PARTICULARES</t>
  </si>
  <si>
    <t>DG3</t>
  </si>
  <si>
    <t>DESAPARICIÓN FORZADA</t>
  </si>
  <si>
    <t>DG4</t>
  </si>
  <si>
    <t>Feminicidio</t>
  </si>
  <si>
    <t>FEMINICIDIO</t>
  </si>
  <si>
    <t>DG5</t>
  </si>
  <si>
    <t>Homicidio</t>
  </si>
  <si>
    <t xml:space="preserve">HOMICIDIO </t>
  </si>
  <si>
    <t>DG6</t>
  </si>
  <si>
    <r>
      <t xml:space="preserve">HOMICIDIO </t>
    </r>
    <r>
      <rPr>
        <sz val="10"/>
        <color rgb="FFFF3399"/>
        <rFont val="Tahoma"/>
        <family val="2"/>
      </rPr>
      <t>(víctima mujer)</t>
    </r>
  </si>
  <si>
    <t>DG7</t>
  </si>
  <si>
    <t>HOMICIDIO CALIFICADO</t>
  </si>
  <si>
    <t>DG8</t>
  </si>
  <si>
    <t>HOMICIDIO DOLOSO</t>
  </si>
  <si>
    <t>DG9</t>
  </si>
  <si>
    <t>Lenocinio</t>
  </si>
  <si>
    <t>Contra el libre desarrollo de la personalidad</t>
  </si>
  <si>
    <t>LENOCINIO</t>
  </si>
  <si>
    <t>DG10</t>
  </si>
  <si>
    <t>Secuestro</t>
  </si>
  <si>
    <t>Libertad personal</t>
  </si>
  <si>
    <t>SECUESTRO</t>
  </si>
  <si>
    <t>DG11</t>
  </si>
  <si>
    <t>SECUESTRO AGRAVADO</t>
  </si>
  <si>
    <t>DG12</t>
  </si>
  <si>
    <t>SECUESTRO EXPRES</t>
  </si>
  <si>
    <t>DG13</t>
  </si>
  <si>
    <t>Trata</t>
  </si>
  <si>
    <t>TRATA DE PERSONAS</t>
  </si>
  <si>
    <t>DG14</t>
  </si>
  <si>
    <t>Violación</t>
  </si>
  <si>
    <t xml:space="preserve">VIOLACIÓN </t>
  </si>
  <si>
    <t>DG15</t>
  </si>
  <si>
    <t>VIOLACIÓN AGRAVADA</t>
  </si>
  <si>
    <t>DG16</t>
  </si>
  <si>
    <t>VIOLACIÓN EN CORNCURSO REAL HOMOGÉNEO</t>
  </si>
  <si>
    <t>DG17</t>
  </si>
  <si>
    <t>VIOLACIÓN EQUIPARADA</t>
  </si>
  <si>
    <t>DG18</t>
  </si>
  <si>
    <t>VIOLACIÓN TUMULTUARIA</t>
  </si>
  <si>
    <t>DNG1</t>
  </si>
  <si>
    <t>Abigeato</t>
  </si>
  <si>
    <t>Patrimonio</t>
  </si>
  <si>
    <t>ABIGEATO</t>
  </si>
  <si>
    <t>DNG2</t>
  </si>
  <si>
    <t>Aborto</t>
  </si>
  <si>
    <t>ABORTO</t>
  </si>
  <si>
    <t>DNG3</t>
  </si>
  <si>
    <t>Abuso de autoridad</t>
  </si>
  <si>
    <t>La administración del Estado.</t>
  </si>
  <si>
    <t>ABUSO DE AUTORIDAD</t>
  </si>
  <si>
    <t>DNG4</t>
  </si>
  <si>
    <t>Abuso de confianza</t>
  </si>
  <si>
    <t>ABUSO DE CONFIANZA</t>
  </si>
  <si>
    <t>DNG5</t>
  </si>
  <si>
    <t>ABUSO SEXUAL</t>
  </si>
  <si>
    <t>DNG6</t>
  </si>
  <si>
    <t xml:space="preserve">ABUSO SEXUAL AGRAVADO </t>
  </si>
  <si>
    <t>DNG7</t>
  </si>
  <si>
    <t>ABUSO SEXUALEN CONCURSO REAL HOMOGÉNEO</t>
  </si>
  <si>
    <t>DNG8</t>
  </si>
  <si>
    <t>Contra la seguridad pública y la seguridad del Estado.</t>
  </si>
  <si>
    <t>ACOPIO DE ARMAS</t>
  </si>
  <si>
    <t>DNG9</t>
  </si>
  <si>
    <t>Acoso sexual</t>
  </si>
  <si>
    <t>ACOSO SEXUAL</t>
  </si>
  <si>
    <t>DNG10</t>
  </si>
  <si>
    <t>Crueldad animal</t>
  </si>
  <si>
    <t>ACTOS DE CRUELDAD ANIMAL</t>
  </si>
  <si>
    <t>DNG11</t>
  </si>
  <si>
    <t>Cometidos por Serv. Púb.</t>
  </si>
  <si>
    <t>ADMINISTRACIÓN FRAUDULENTA</t>
  </si>
  <si>
    <t>DNG12</t>
  </si>
  <si>
    <t>Allanamiento</t>
  </si>
  <si>
    <t>Otros bienes jurídicos</t>
  </si>
  <si>
    <t>ALLANAMIENTO DE MORADA</t>
  </si>
  <si>
    <t>DNG13</t>
  </si>
  <si>
    <t>Amenazas</t>
  </si>
  <si>
    <t>AMENAZAS</t>
  </si>
  <si>
    <t>DNG14</t>
  </si>
  <si>
    <t>Asalto</t>
  </si>
  <si>
    <t>ASALTO</t>
  </si>
  <si>
    <t>DNG15</t>
  </si>
  <si>
    <t>Asociación delictuosa</t>
  </si>
  <si>
    <t>ASOCIACIÓN DELICTUOSA</t>
  </si>
  <si>
    <t>DNG16</t>
  </si>
  <si>
    <t>Ataque vías comunicación</t>
  </si>
  <si>
    <t>ATAQUES A LAS VÍAS DE COMUNICACIÓN</t>
  </si>
  <si>
    <t>DNG17</t>
  </si>
  <si>
    <t>COHECHO</t>
  </si>
  <si>
    <t>DNG18</t>
  </si>
  <si>
    <t>CONCUSIÓN</t>
  </si>
  <si>
    <t>DNG19</t>
  </si>
  <si>
    <t>CORRUPCIÓN</t>
  </si>
  <si>
    <t>DNG20</t>
  </si>
  <si>
    <t>Corrupción de menores</t>
  </si>
  <si>
    <t>CORRUPCIÓN DE MENORES</t>
  </si>
  <si>
    <t>DNG21</t>
  </si>
  <si>
    <t>Daño</t>
  </si>
  <si>
    <t>DAÑO</t>
  </si>
  <si>
    <t>DNG22</t>
  </si>
  <si>
    <t>DAÑO CULPOSO</t>
  </si>
  <si>
    <t>DNG23</t>
  </si>
  <si>
    <t>Por profesionistas</t>
  </si>
  <si>
    <t>Contra actividades profesionales y técnicas</t>
  </si>
  <si>
    <t>DELITOS COMETIDOS EN EL EJERCICIO DE UNA PROFESIÓN</t>
  </si>
  <si>
    <t>DNG24</t>
  </si>
  <si>
    <t>DELITOS COMETIDOS POR SERVIDORES PÚBLICOS (sic)</t>
  </si>
  <si>
    <t>DNG25</t>
  </si>
  <si>
    <t>Contra filiación</t>
  </si>
  <si>
    <t>Delitos contra la Familia</t>
  </si>
  <si>
    <t>DELITOS CONTRA LA FILIACIÓN Y EDO. CIVIL DE LAS PERSONAS</t>
  </si>
  <si>
    <t>DNG26</t>
  </si>
  <si>
    <t>DELITOS CONTRA LA ADMINISTRACIÓN DE JUSTICIA</t>
  </si>
  <si>
    <t>DNG27</t>
  </si>
  <si>
    <t>Delitos contra la salud</t>
  </si>
  <si>
    <t>DELITOS CONTRA LA SALUD</t>
  </si>
  <si>
    <t>DNG28</t>
  </si>
  <si>
    <t>Electoral</t>
  </si>
  <si>
    <t>DELITOS ELECTORALES</t>
  </si>
  <si>
    <t>DNG29</t>
  </si>
  <si>
    <t>Delitos informáticos</t>
  </si>
  <si>
    <t>Delitos contra la libertad y otras garantías</t>
  </si>
  <si>
    <t>DELITOS INFORMÁTICOS</t>
  </si>
  <si>
    <t>DNG30</t>
  </si>
  <si>
    <t>Desobediencia</t>
  </si>
  <si>
    <t>DESOBEDIENCIA</t>
  </si>
  <si>
    <t>DNG31</t>
  </si>
  <si>
    <t>Despojo</t>
  </si>
  <si>
    <t>DESPOJO</t>
  </si>
  <si>
    <t>DNG32</t>
  </si>
  <si>
    <t>Discriminación</t>
  </si>
  <si>
    <t>Delitos contra el desarrollo, la dignidad de la persona y la equidad de género</t>
  </si>
  <si>
    <t>DISCRIMINACIÓN</t>
  </si>
  <si>
    <t>DNG33</t>
  </si>
  <si>
    <t>EJERCICIO ILÍCITO DEL SERVICIO PÚBLICO</t>
  </si>
  <si>
    <t>DNG34</t>
  </si>
  <si>
    <t>Encubrimiento</t>
  </si>
  <si>
    <t>ENCUBRIMIENTO POR FAVORECIMIENTO</t>
  </si>
  <si>
    <t>DNG35</t>
  </si>
  <si>
    <t>ENRIQUECIMIENTO ILÍCITO</t>
  </si>
  <si>
    <t>DNG36</t>
  </si>
  <si>
    <t>Estupro</t>
  </si>
  <si>
    <t>ESTUPRO</t>
  </si>
  <si>
    <t>DNG37</t>
  </si>
  <si>
    <t>EVASIÓN DE PRESOS</t>
  </si>
  <si>
    <t>DNG38</t>
  </si>
  <si>
    <t>Extorsión</t>
  </si>
  <si>
    <t>EXTORSIÓN</t>
  </si>
  <si>
    <t>DNG39</t>
  </si>
  <si>
    <t>EXTORSIÓN AGRAVADA</t>
  </si>
  <si>
    <t>DNG40</t>
  </si>
  <si>
    <t>Falsedad</t>
  </si>
  <si>
    <t>Contra la fe pública</t>
  </si>
  <si>
    <t>FALSEDAD ANTE LA AUTORIDAD</t>
  </si>
  <si>
    <t>DNG41</t>
  </si>
  <si>
    <t>Falsificación</t>
  </si>
  <si>
    <t xml:space="preserve">FALSIFICACIÓN DE DOCUMENTO </t>
  </si>
  <si>
    <t>DNG42</t>
  </si>
  <si>
    <t>FALSIFICACIÓN Y/O DISTRIBUCIÓN DE SELLOS, MARCAS, SIGNOS, CONTRASEÑAS</t>
  </si>
  <si>
    <t>DNG43</t>
  </si>
  <si>
    <t>FEMINICIDIO EN GRADO DE TENTATIVA</t>
  </si>
  <si>
    <t>DNG44</t>
  </si>
  <si>
    <t>Fraude</t>
  </si>
  <si>
    <t xml:space="preserve">FRUADE </t>
  </si>
  <si>
    <t>DNG45</t>
  </si>
  <si>
    <t>LESIONES CULPOSAS AGRAVADAS</t>
  </si>
  <si>
    <t>DNG46</t>
  </si>
  <si>
    <t>FRAUDE ESPECÍFICO</t>
  </si>
  <si>
    <t>DNG47</t>
  </si>
  <si>
    <t>FRAUDE GENÉRICO</t>
  </si>
  <si>
    <t>DNG48</t>
  </si>
  <si>
    <t>HOMICIDIO CULPOSO</t>
  </si>
  <si>
    <t>DNG49</t>
  </si>
  <si>
    <t>HOMICIDIO EN GRADO DE TENTATIVA</t>
  </si>
  <si>
    <t>DNG50</t>
  </si>
  <si>
    <t>Hostigamiento</t>
  </si>
  <si>
    <t>HOSTIGAMIENTO SEXUAL</t>
  </si>
  <si>
    <t>DNG51</t>
  </si>
  <si>
    <t>Incumplimiento alimentos</t>
  </si>
  <si>
    <t>La familia</t>
  </si>
  <si>
    <t>INCUMPLIMIENTO DE ALIMENTOS</t>
  </si>
  <si>
    <t>DNG52</t>
  </si>
  <si>
    <t>INCUMPLIMIENTO DE FUNCIONES PÚBLICAS</t>
  </si>
  <si>
    <t>DNG53</t>
  </si>
  <si>
    <t>Lesiones</t>
  </si>
  <si>
    <t>LESIONES</t>
  </si>
  <si>
    <t>DNG54</t>
  </si>
  <si>
    <t>LESIONES CALIFICADAS</t>
  </si>
  <si>
    <t>DNG55</t>
  </si>
  <si>
    <t>LESIONES CULPOSAS</t>
  </si>
  <si>
    <t>DNG56</t>
  </si>
  <si>
    <t>LESIONES DOLOSAS</t>
  </si>
  <si>
    <t>DNG57</t>
  </si>
  <si>
    <t>Omisión de auxilio</t>
  </si>
  <si>
    <t>OMISIÓN DE AUXILIO</t>
  </si>
  <si>
    <t>DNG58</t>
  </si>
  <si>
    <t>Omisión de cuidado</t>
  </si>
  <si>
    <t>OMISIÓN DE CUIDADO</t>
  </si>
  <si>
    <t>DNG59</t>
  </si>
  <si>
    <t>Otros</t>
  </si>
  <si>
    <t>Diversos bienes jurídicos</t>
  </si>
  <si>
    <t>OTROS DELITOS</t>
  </si>
  <si>
    <t>DNG60</t>
  </si>
  <si>
    <t>PECULADO</t>
  </si>
  <si>
    <t>DNG61</t>
  </si>
  <si>
    <t>Portación de armas</t>
  </si>
  <si>
    <t>PORTACIÓN DE ARMAS</t>
  </si>
  <si>
    <t>DNG62</t>
  </si>
  <si>
    <t>Posesión procedencia ilícita</t>
  </si>
  <si>
    <t>POSESIÓN DE VEHÍCULO AUTOMOTOR DE PROCEDENCIA ILÍCITA</t>
  </si>
  <si>
    <t>DNG63</t>
  </si>
  <si>
    <t>Privación la libertad</t>
  </si>
  <si>
    <t>PRIVACIÓN ILEGAL DE LA LIBERTAD</t>
  </si>
  <si>
    <t>DNG64</t>
  </si>
  <si>
    <t>Resistencia de particulares</t>
  </si>
  <si>
    <t>RESISTENCIA DE PARTICULARES</t>
  </si>
  <si>
    <t>DNG65</t>
  </si>
  <si>
    <t>Retención de menor</t>
  </si>
  <si>
    <t>RETENCIÓN DE MENOR</t>
  </si>
  <si>
    <t>DNG66</t>
  </si>
  <si>
    <t>Robo</t>
  </si>
  <si>
    <t xml:space="preserve">ROBO </t>
  </si>
  <si>
    <t>DNG67</t>
  </si>
  <si>
    <t>ROBO CALIFICADO</t>
  </si>
  <si>
    <t>DNG68</t>
  </si>
  <si>
    <t xml:space="preserve">ROBO DE VEHÍCULO AUTOMOTOR </t>
  </si>
  <si>
    <t>DNG69</t>
  </si>
  <si>
    <t>ROBO DE VEHÍCULO AUTOMOTOR EN SU MODALIDAD DE DESMANTELAMIENTO</t>
  </si>
  <si>
    <t>DNG70</t>
  </si>
  <si>
    <t>ROBO EN GRADO DE TENTATIVA</t>
  </si>
  <si>
    <t>DNG71</t>
  </si>
  <si>
    <t>SECUESTRO EN GRADO DE TENTATIVA</t>
  </si>
  <si>
    <t>DNG72</t>
  </si>
  <si>
    <t>Libertad personal, patrimonio</t>
  </si>
  <si>
    <t>SECUESTRO EQUIPARADO</t>
  </si>
  <si>
    <t>DNG73</t>
  </si>
  <si>
    <t>SECUESTRO SIMULADO</t>
  </si>
  <si>
    <t>DNG74</t>
  </si>
  <si>
    <t>Suplantación de identidad</t>
  </si>
  <si>
    <t>SUPLANTACIÓN DE IDENTIDAD</t>
  </si>
  <si>
    <t>DNG75</t>
  </si>
  <si>
    <t>Sustracción de menores</t>
  </si>
  <si>
    <t>SUSTRACCIÓN DE MENORES</t>
  </si>
  <si>
    <t>DNG76</t>
  </si>
  <si>
    <t>Tortura</t>
  </si>
  <si>
    <t>TORTURA</t>
  </si>
  <si>
    <t>DNG77</t>
  </si>
  <si>
    <t>Ultraje la autoridad</t>
  </si>
  <si>
    <t>ULTRAJE A LA AUTORIDAD</t>
  </si>
  <si>
    <t>DNG78</t>
  </si>
  <si>
    <t>Uso documento falso</t>
  </si>
  <si>
    <t>USO DE DOCUMENTO FALSO</t>
  </si>
  <si>
    <t>DNG79</t>
  </si>
  <si>
    <t>USO ILGAL DE INFLUENCIAS PORY FACULTADES Y ATRIBUCIONES PÚBLICAS</t>
  </si>
  <si>
    <t>DNG80</t>
  </si>
  <si>
    <t>Usurpación de profesiones</t>
  </si>
  <si>
    <t>USURPACIÓN DE PROFESIONES</t>
  </si>
  <si>
    <t>DNG81</t>
  </si>
  <si>
    <t>Violación intimidad personal</t>
  </si>
  <si>
    <t>Intimidad Personal</t>
  </si>
  <si>
    <t>VIOLACIÓN A LA INTIMIDAD PERSONAL</t>
  </si>
  <si>
    <t>DNG82</t>
  </si>
  <si>
    <t>Violación de cadáveres</t>
  </si>
  <si>
    <t>Inhumación y exhumación</t>
  </si>
  <si>
    <t>VIOLACIÓN DE LAS LEYE SOBRE INHUMCIÓN Y EXHUMACIÓN DE CADÁVERES</t>
  </si>
  <si>
    <t>DNG83</t>
  </si>
  <si>
    <t xml:space="preserve">VIOLACIÓN EN GRADO DE TENTATIVA </t>
  </si>
  <si>
    <t>DNG84</t>
  </si>
  <si>
    <t>Violencia de género</t>
  </si>
  <si>
    <t>VIOLENCIA DE GÉNERO</t>
  </si>
  <si>
    <t>DNG85</t>
  </si>
  <si>
    <t>Violencia familiar</t>
  </si>
  <si>
    <t>VIOLENCIA FAMILIAR</t>
  </si>
  <si>
    <t>DNG86</t>
  </si>
  <si>
    <t>VIOLENCIA POLÍTICA DE GÉNERO</t>
  </si>
  <si>
    <t>Total delitos registrados</t>
  </si>
  <si>
    <t>G r a v e s</t>
  </si>
  <si>
    <t>Graves</t>
  </si>
  <si>
    <t>N o  g r a v e s</t>
  </si>
  <si>
    <t>No Graves</t>
  </si>
  <si>
    <t>Integridad personal</t>
  </si>
  <si>
    <t>PAJ
CARD</t>
  </si>
  <si>
    <t>TOTAL ANUAL 2022</t>
  </si>
  <si>
    <t>TOTALES POR SEDE JUDICIAL</t>
  </si>
  <si>
    <t>CLASIFICACIÓN
DE VÍCTIMA</t>
  </si>
  <si>
    <t>Total de Sede</t>
  </si>
  <si>
    <t>% en razón de Sedes</t>
  </si>
  <si>
    <t>PAG&amp;CARD 2022</t>
  </si>
  <si>
    <t xml:space="preserve">CLASIFICACIÓN MENSUAL DE VÍCTIMAS EN CAUSAS REGISTRADAS 
</t>
  </si>
  <si>
    <r>
      <t>JEFATURA DE ESTADÍSTCA</t>
    </r>
    <r>
      <rPr>
        <b/>
        <sz val="15"/>
        <color theme="1"/>
        <rFont val="Arial"/>
        <family val="2"/>
      </rPr>
      <t xml:space="preserve">
INFORME JUZGADOS DE CONTROL, JUICIO ORAL Y EJECUCIÓN DE SANCIONES
DEL DISTRITO ÚNICO DEL ESTADO DE MORELOS</t>
    </r>
    <r>
      <rPr>
        <b/>
        <sz val="16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>I N F O R M E   2 0 2 2</t>
    </r>
  </si>
  <si>
    <r>
      <rPr>
        <b/>
        <sz val="17"/>
        <color theme="1"/>
        <rFont val="Arial"/>
        <family val="2"/>
      </rPr>
      <t>JEFATURA DE ESTADÍSTCA</t>
    </r>
    <r>
      <rPr>
        <b/>
        <sz val="16"/>
        <color theme="1"/>
        <rFont val="Arial"/>
        <family val="2"/>
      </rPr>
      <t xml:space="preserve">
INFORME JUZGADOS DE CONTROL, JUICIO ORAL Y EJECUCIÓN DE SANCIONES
DEL DISTRITO ÚNICO DEL ESTADO DE MORELOS
</t>
    </r>
    <r>
      <rPr>
        <b/>
        <sz val="18"/>
        <color theme="1"/>
        <rFont val="Arial"/>
        <family val="2"/>
      </rPr>
      <t>I N F O R M E   2 0 2 2</t>
    </r>
  </si>
  <si>
    <t>PORCENTAJE DEL TOTAL</t>
  </si>
  <si>
    <t>Armas</t>
  </si>
  <si>
    <t>INCIDENCIA  DE  DELITOS  REGISTRADOS  DE  LAS  CAUSAS  JUDICIALIZADAS  POR  MES  EN  CADA  SEDE  JUDICIAL   2 0 2 2, SISTEMA PENAL, ACUSATORIO Y ADVERSARIAL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</si>
</sst>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"/>
    <numFmt numFmtId="167" formatCode="0.0000%"/>
  </numFmts>
  <fonts count="151" x14ac:knownFonts="1">
    <font>
      <sz val="10"/>
      <name val="Arial"/>
      <family val="2"/>
    </font>
    <font>
      <sz val="10"/>
      <name val="Arial"/>
      <family val="2"/>
    </font>
    <font>
      <b/>
      <sz val="32"/>
      <name val="Arial"/>
      <family val="2"/>
    </font>
    <font>
      <b/>
      <sz val="30"/>
      <name val="Arial"/>
      <family val="2"/>
    </font>
    <font>
      <sz val="10"/>
      <name val="Tahoma"/>
      <family val="2"/>
    </font>
    <font>
      <sz val="22"/>
      <name val="Tahoma"/>
      <family val="2"/>
    </font>
    <font>
      <sz val="22"/>
      <color theme="1"/>
      <name val="Tahoma"/>
      <family val="2"/>
    </font>
    <font>
      <sz val="22"/>
      <color rgb="FFFFC000"/>
      <name val="Tahoma"/>
      <family val="2"/>
    </font>
    <font>
      <sz val="22"/>
      <color rgb="FF00B050"/>
      <name val="Tahoma"/>
      <family val="2"/>
    </font>
    <font>
      <sz val="22"/>
      <color rgb="FF008000"/>
      <name val="Tahoma"/>
      <family val="2"/>
    </font>
    <font>
      <b/>
      <sz val="22"/>
      <color theme="1"/>
      <name val="Tahoma"/>
      <family val="2"/>
    </font>
    <font>
      <b/>
      <sz val="22"/>
      <color rgb="FFFF9900"/>
      <name val="Tahoma"/>
      <family val="2"/>
    </font>
    <font>
      <b/>
      <sz val="22"/>
      <color rgb="FF008000"/>
      <name val="Tahoma"/>
      <family val="2"/>
    </font>
    <font>
      <b/>
      <sz val="22"/>
      <color rgb="FFFFC000"/>
      <name val="Tahoma"/>
      <family val="2"/>
    </font>
    <font>
      <sz val="22"/>
      <color rgb="FFFF9900"/>
      <name val="Tahoma"/>
      <family val="2"/>
    </font>
    <font>
      <b/>
      <sz val="20"/>
      <color indexed="9"/>
      <name val="Arial"/>
      <family val="2"/>
    </font>
    <font>
      <b/>
      <sz val="15"/>
      <color indexed="9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9"/>
      <color rgb="FFFFC000"/>
      <name val="Arial"/>
      <family val="2"/>
    </font>
    <font>
      <b/>
      <sz val="9"/>
      <color rgb="FF00B050"/>
      <name val="Arial"/>
      <family val="2"/>
    </font>
    <font>
      <b/>
      <sz val="8"/>
      <color theme="0"/>
      <name val="Arial"/>
      <family val="2"/>
    </font>
    <font>
      <b/>
      <sz val="8.5"/>
      <color rgb="FFFF9900"/>
      <name val="Arial"/>
      <family val="2"/>
    </font>
    <font>
      <b/>
      <sz val="8.5"/>
      <color rgb="FF00B050"/>
      <name val="Arial"/>
      <family val="2"/>
    </font>
    <font>
      <b/>
      <sz val="8.5"/>
      <color rgb="FF008000"/>
      <name val="Arial"/>
      <family val="2"/>
    </font>
    <font>
      <b/>
      <sz val="9"/>
      <color theme="0"/>
      <name val="Arial"/>
      <family val="2"/>
    </font>
    <font>
      <b/>
      <sz val="9"/>
      <color rgb="FFFF9900"/>
      <name val="Arial"/>
      <family val="2"/>
    </font>
    <font>
      <b/>
      <sz val="9"/>
      <color rgb="FF008000"/>
      <name val="Arial"/>
      <family val="2"/>
    </font>
    <font>
      <b/>
      <sz val="10"/>
      <color theme="1"/>
      <name val="Arial"/>
      <family val="2"/>
    </font>
    <font>
      <b/>
      <sz val="10"/>
      <color rgb="FFFF9900"/>
      <name val="Arial"/>
      <family val="2"/>
    </font>
    <font>
      <b/>
      <sz val="10"/>
      <color rgb="FF008000"/>
      <name val="Arial"/>
      <family val="2"/>
    </font>
    <font>
      <b/>
      <sz val="8.5"/>
      <color theme="0"/>
      <name val="Arial"/>
      <family val="2"/>
    </font>
    <font>
      <b/>
      <sz val="10"/>
      <name val="Tahoma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9900"/>
      <name val="Arial"/>
      <family val="2"/>
    </font>
    <font>
      <b/>
      <sz val="12"/>
      <color rgb="FF00B050"/>
      <name val="Arial"/>
      <family val="2"/>
    </font>
    <font>
      <b/>
      <sz val="12"/>
      <color rgb="FF008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3"/>
      <color rgb="FFFFC000"/>
      <name val="Arial"/>
      <family val="2"/>
    </font>
    <font>
      <b/>
      <sz val="13"/>
      <color rgb="FF00B050"/>
      <name val="Arial"/>
      <family val="2"/>
    </font>
    <font>
      <b/>
      <sz val="10"/>
      <color theme="1"/>
      <name val="Tahoma"/>
      <family val="2"/>
    </font>
    <font>
      <b/>
      <sz val="12"/>
      <name val="Tahoma"/>
      <family val="2"/>
    </font>
    <font>
      <b/>
      <sz val="12"/>
      <color rgb="FF00B050"/>
      <name val="Tahoma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i/>
      <sz val="12"/>
      <color rgb="FFFF9900"/>
      <name val="Arial"/>
      <family val="2"/>
    </font>
    <font>
      <b/>
      <sz val="13"/>
      <color theme="0"/>
      <name val="Arial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13"/>
      <color indexed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4"/>
      <name val="Tahoma"/>
      <family val="2"/>
    </font>
    <font>
      <b/>
      <sz val="9.5"/>
      <color theme="1"/>
      <name val="Arial"/>
      <family val="2"/>
    </font>
    <font>
      <b/>
      <sz val="9.5"/>
      <color rgb="FFFF9900"/>
      <name val="Arial"/>
      <family val="2"/>
    </font>
    <font>
      <b/>
      <sz val="9.5"/>
      <color rgb="FF00B050"/>
      <name val="Arial"/>
      <family val="2"/>
    </font>
    <font>
      <b/>
      <sz val="9.5"/>
      <color rgb="FF008000"/>
      <name val="Arial"/>
      <family val="2"/>
    </font>
    <font>
      <b/>
      <sz val="13"/>
      <color rgb="FF008000"/>
      <name val="Arial"/>
      <family val="2"/>
    </font>
    <font>
      <b/>
      <sz val="10"/>
      <color rgb="FF008000"/>
      <name val="Tahoma"/>
      <family val="2"/>
    </font>
    <font>
      <b/>
      <sz val="13"/>
      <color theme="1"/>
      <name val="Arial"/>
      <family val="2"/>
    </font>
    <font>
      <b/>
      <sz val="12"/>
      <color rgb="FFFFC000"/>
      <name val="Arial"/>
      <family val="2"/>
    </font>
    <font>
      <sz val="10"/>
      <color rgb="FFFFC000"/>
      <name val="Tahoma"/>
      <family val="2"/>
    </font>
    <font>
      <sz val="10"/>
      <color rgb="FF00B050"/>
      <name val="Tahoma"/>
      <family val="2"/>
    </font>
    <font>
      <sz val="10"/>
      <color rgb="FF008000"/>
      <name val="Tahoma"/>
      <family val="2"/>
    </font>
    <font>
      <b/>
      <sz val="12"/>
      <color rgb="FFFFC000"/>
      <name val="Tahoma"/>
      <family val="2"/>
    </font>
    <font>
      <b/>
      <sz val="12"/>
      <color rgb="FF008000"/>
      <name val="Tahoma"/>
      <family val="2"/>
    </font>
    <font>
      <b/>
      <sz val="10"/>
      <color rgb="FFFF9900"/>
      <name val="Tahoma"/>
      <family val="2"/>
    </font>
    <font>
      <b/>
      <sz val="10"/>
      <color rgb="FFFFC000"/>
      <name val="Tahoma"/>
      <family val="2"/>
    </font>
    <font>
      <sz val="10"/>
      <color rgb="FFFF9900"/>
      <name val="Tahoma"/>
      <family val="2"/>
    </font>
    <font>
      <sz val="10"/>
      <color indexed="43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8000"/>
      <name val="Calibri"/>
      <family val="2"/>
      <scheme val="minor"/>
    </font>
    <font>
      <sz val="9"/>
      <name val="Arial"/>
      <family val="2"/>
    </font>
    <font>
      <b/>
      <sz val="10"/>
      <color rgb="FF00B0F0"/>
      <name val="Arial"/>
      <family val="2"/>
    </font>
    <font>
      <b/>
      <sz val="10"/>
      <color rgb="FF00B050"/>
      <name val="Arial"/>
      <family val="2"/>
    </font>
    <font>
      <sz val="16"/>
      <name val="Tahoma"/>
      <family val="2"/>
    </font>
    <font>
      <b/>
      <i/>
      <sz val="15"/>
      <color theme="0"/>
      <name val="Arial"/>
      <family val="2"/>
    </font>
    <font>
      <b/>
      <sz val="15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.5"/>
      <color theme="0"/>
      <name val="Arial"/>
      <family val="2"/>
    </font>
    <font>
      <b/>
      <i/>
      <sz val="12"/>
      <color indexed="8"/>
      <name val="Arial"/>
      <family val="2"/>
    </font>
    <font>
      <b/>
      <sz val="10"/>
      <color theme="7" tint="0.39997558519241921"/>
      <name val="Arial"/>
      <family val="2"/>
    </font>
    <font>
      <b/>
      <sz val="10"/>
      <color rgb="FFFF99FF"/>
      <name val="Arial"/>
      <family val="2"/>
    </font>
    <font>
      <b/>
      <sz val="10"/>
      <color rgb="FF7030A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i/>
      <sz val="14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rgb="FF008000"/>
      <name val="Arial"/>
      <family val="2"/>
    </font>
    <font>
      <sz val="10"/>
      <color rgb="FFFF000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7"/>
      <color theme="0"/>
      <name val="Arial"/>
      <family val="2"/>
    </font>
    <font>
      <b/>
      <sz val="7"/>
      <color rgb="FFFFC000"/>
      <name val="Arial"/>
      <family val="2"/>
    </font>
    <font>
      <b/>
      <sz val="7"/>
      <color rgb="FF00B050"/>
      <name val="Arial"/>
      <family val="2"/>
    </font>
    <font>
      <b/>
      <sz val="8"/>
      <name val="Arial"/>
      <family val="2"/>
    </font>
    <font>
      <b/>
      <sz val="8"/>
      <color rgb="FFFF9900"/>
      <name val="Arial"/>
      <family val="2"/>
    </font>
    <font>
      <b/>
      <sz val="8"/>
      <color rgb="FF00B050"/>
      <name val="Arial"/>
      <family val="2"/>
    </font>
    <font>
      <b/>
      <sz val="7"/>
      <name val="Arial"/>
      <family val="2"/>
    </font>
    <font>
      <b/>
      <sz val="7"/>
      <color rgb="FFFF9900"/>
      <name val="Arial"/>
      <family val="2"/>
    </font>
    <font>
      <b/>
      <sz val="9.5"/>
      <color rgb="FF00B0F0"/>
      <name val="Arial"/>
      <family val="2"/>
    </font>
    <font>
      <sz val="10"/>
      <color rgb="FF00B0F0"/>
      <name val="Tahoma"/>
      <family val="2"/>
    </font>
    <font>
      <b/>
      <sz val="11"/>
      <name val="Arial"/>
      <family val="2"/>
    </font>
    <font>
      <b/>
      <sz val="11"/>
      <color rgb="FFFF9900"/>
      <name val="Arial"/>
      <family val="2"/>
    </font>
    <font>
      <b/>
      <sz val="11"/>
      <color rgb="FF00B050"/>
      <name val="Arial"/>
      <family val="2"/>
    </font>
    <font>
      <b/>
      <sz val="14"/>
      <color rgb="FF00B0F0"/>
      <name val="Arial"/>
      <family val="2"/>
    </font>
    <font>
      <sz val="10"/>
      <color rgb="FFFF9900"/>
      <name val="Arial"/>
      <family val="2"/>
    </font>
    <font>
      <sz val="10"/>
      <color rgb="FF00B050"/>
      <name val="Arial"/>
      <family val="2"/>
    </font>
    <font>
      <sz val="9.5"/>
      <name val="Arial"/>
      <family val="2"/>
    </font>
    <font>
      <b/>
      <sz val="9.5"/>
      <color rgb="FFFF3399"/>
      <name val="Arial"/>
      <family val="2"/>
    </font>
    <font>
      <sz val="10"/>
      <color rgb="FFFF3399"/>
      <name val="Tahoma"/>
      <family val="2"/>
    </font>
    <font>
      <b/>
      <sz val="14"/>
      <color rgb="FFFF0066"/>
      <name val="Arial"/>
      <family val="2"/>
    </font>
    <font>
      <i/>
      <sz val="10"/>
      <name val="Tahoma"/>
      <family val="2"/>
    </font>
    <font>
      <b/>
      <i/>
      <sz val="9.5"/>
      <name val="Arial"/>
      <family val="2"/>
    </font>
    <font>
      <i/>
      <sz val="11"/>
      <name val="Tahoma"/>
      <family val="2"/>
    </font>
    <font>
      <b/>
      <sz val="14"/>
      <color rgb="FFFF9900"/>
      <name val="Arial"/>
      <family val="2"/>
    </font>
    <font>
      <b/>
      <sz val="14"/>
      <color rgb="FF00B050"/>
      <name val="Arial"/>
      <family val="2"/>
    </font>
    <font>
      <b/>
      <sz val="16"/>
      <color theme="0"/>
      <name val="Arial"/>
      <family val="2"/>
    </font>
    <font>
      <sz val="13"/>
      <color theme="0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color theme="9" tint="-0.499984740745262"/>
      <name val="Arial"/>
      <family val="2"/>
    </font>
    <font>
      <sz val="10"/>
      <color theme="0"/>
      <name val="Arial"/>
      <family val="2"/>
    </font>
    <font>
      <b/>
      <sz val="15"/>
      <color theme="1"/>
      <name val="Arial"/>
      <family val="2"/>
    </font>
    <font>
      <sz val="8"/>
      <name val="Arial"/>
      <family val="2"/>
    </font>
    <font>
      <b/>
      <sz val="13"/>
      <color rgb="FFFF9900"/>
      <name val="Arial"/>
      <family val="2"/>
    </font>
    <font>
      <b/>
      <sz val="10"/>
      <color theme="4" tint="0.39997558519241921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66FF"/>
      <name val="Arial"/>
      <family val="2"/>
    </font>
    <font>
      <b/>
      <sz val="10"/>
      <color rgb="FFFF00FF"/>
      <name val="Arial"/>
      <family val="2"/>
    </font>
    <font>
      <b/>
      <sz val="10"/>
      <color theme="1" tint="0.34998626667073579"/>
      <name val="Arial"/>
      <family val="2"/>
    </font>
    <font>
      <b/>
      <sz val="17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medium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indexed="64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 style="medium">
        <color indexed="64"/>
      </top>
      <bottom style="thin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indexed="64"/>
      </bottom>
      <diagonal/>
    </border>
    <border>
      <left style="thin">
        <color theme="4" tint="-0.24994659260841701"/>
      </left>
      <right style="medium">
        <color indexed="64"/>
      </right>
      <top style="thin">
        <color theme="4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4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indexed="64"/>
      </right>
      <top/>
      <bottom style="thin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21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4" borderId="17" xfId="0" applyFont="1" applyFill="1" applyBorder="1" applyAlignment="1">
      <alignment vertical="center"/>
    </xf>
    <xf numFmtId="0" fontId="34" fillId="4" borderId="18" xfId="0" applyFont="1" applyFill="1" applyBorder="1" applyAlignment="1">
      <alignment horizontal="right" vertical="center"/>
    </xf>
    <xf numFmtId="0" fontId="35" fillId="4" borderId="19" xfId="0" applyFont="1" applyFill="1" applyBorder="1" applyAlignment="1">
      <alignment horizontal="right" vertical="center"/>
    </xf>
    <xf numFmtId="0" fontId="36" fillId="4" borderId="20" xfId="0" applyFont="1" applyFill="1" applyBorder="1" applyAlignment="1">
      <alignment horizontal="right" vertical="center"/>
    </xf>
    <xf numFmtId="0" fontId="35" fillId="4" borderId="21" xfId="0" applyFont="1" applyFill="1" applyBorder="1" applyAlignment="1">
      <alignment horizontal="right" vertical="center"/>
    </xf>
    <xf numFmtId="0" fontId="37" fillId="4" borderId="22" xfId="0" applyFont="1" applyFill="1" applyBorder="1" applyAlignment="1">
      <alignment horizontal="right" vertical="center"/>
    </xf>
    <xf numFmtId="164" fontId="39" fillId="2" borderId="25" xfId="0" applyNumberFormat="1" applyFont="1" applyFill="1" applyBorder="1" applyAlignment="1">
      <alignment vertical="center"/>
    </xf>
    <xf numFmtId="0" fontId="40" fillId="2" borderId="25" xfId="0" applyFont="1" applyFill="1" applyBorder="1" applyAlignment="1">
      <alignment vertical="center"/>
    </xf>
    <xf numFmtId="164" fontId="40" fillId="2" borderId="25" xfId="0" applyNumberFormat="1" applyFont="1" applyFill="1" applyBorder="1" applyAlignment="1">
      <alignment vertical="center"/>
    </xf>
    <xf numFmtId="0" fontId="41" fillId="2" borderId="25" xfId="0" applyFont="1" applyFill="1" applyBorder="1" applyAlignment="1">
      <alignment vertical="center"/>
    </xf>
    <xf numFmtId="164" fontId="41" fillId="2" borderId="25" xfId="0" applyNumberFormat="1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45" fillId="4" borderId="26" xfId="0" applyFont="1" applyFill="1" applyBorder="1" applyAlignment="1">
      <alignment vertical="center" wrapText="1"/>
    </xf>
    <xf numFmtId="0" fontId="34" fillId="4" borderId="27" xfId="0" applyFont="1" applyFill="1" applyBorder="1" applyAlignment="1">
      <alignment horizontal="right" vertical="center"/>
    </xf>
    <xf numFmtId="0" fontId="35" fillId="4" borderId="28" xfId="0" applyFont="1" applyFill="1" applyBorder="1" applyAlignment="1">
      <alignment horizontal="right" vertical="center"/>
    </xf>
    <xf numFmtId="0" fontId="36" fillId="4" borderId="29" xfId="0" applyFont="1" applyFill="1" applyBorder="1" applyAlignment="1">
      <alignment horizontal="right" vertical="center"/>
    </xf>
    <xf numFmtId="0" fontId="35" fillId="4" borderId="30" xfId="0" applyFont="1" applyFill="1" applyBorder="1" applyAlignment="1">
      <alignment horizontal="right" vertical="center"/>
    </xf>
    <xf numFmtId="0" fontId="37" fillId="4" borderId="31" xfId="0" applyFont="1" applyFill="1" applyBorder="1" applyAlignment="1">
      <alignment horizontal="right" vertical="center"/>
    </xf>
    <xf numFmtId="0" fontId="33" fillId="4" borderId="33" xfId="0" applyFont="1" applyFill="1" applyBorder="1" applyAlignment="1">
      <alignment horizontal="left" vertical="center"/>
    </xf>
    <xf numFmtId="0" fontId="34" fillId="4" borderId="34" xfId="0" applyFont="1" applyFill="1" applyBorder="1" applyAlignment="1">
      <alignment horizontal="right" vertical="center"/>
    </xf>
    <xf numFmtId="0" fontId="35" fillId="4" borderId="35" xfId="0" applyFont="1" applyFill="1" applyBorder="1" applyAlignment="1">
      <alignment horizontal="right" vertical="center"/>
    </xf>
    <xf numFmtId="0" fontId="35" fillId="4" borderId="36" xfId="0" applyFont="1" applyFill="1" applyBorder="1" applyAlignment="1">
      <alignment horizontal="right" vertical="center"/>
    </xf>
    <xf numFmtId="0" fontId="37" fillId="4" borderId="37" xfId="0" applyFont="1" applyFill="1" applyBorder="1" applyAlignment="1">
      <alignment horizontal="right" vertical="center"/>
    </xf>
    <xf numFmtId="0" fontId="37" fillId="0" borderId="37" xfId="0" applyFont="1" applyFill="1" applyBorder="1" applyAlignment="1">
      <alignment horizontal="right" vertical="center"/>
    </xf>
    <xf numFmtId="0" fontId="37" fillId="4" borderId="38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38" fillId="4" borderId="34" xfId="0" applyFont="1" applyFill="1" applyBorder="1" applyAlignment="1">
      <alignment horizontal="right" vertical="center"/>
    </xf>
    <xf numFmtId="0" fontId="48" fillId="4" borderId="40" xfId="0" applyFont="1" applyFill="1" applyBorder="1" applyAlignment="1">
      <alignment horizontal="left" vertical="center"/>
    </xf>
    <xf numFmtId="0" fontId="34" fillId="4" borderId="41" xfId="0" applyFont="1" applyFill="1" applyBorder="1" applyAlignment="1">
      <alignment horizontal="right" vertical="center"/>
    </xf>
    <xf numFmtId="0" fontId="35" fillId="4" borderId="42" xfId="0" applyFont="1" applyFill="1" applyBorder="1" applyAlignment="1">
      <alignment horizontal="right" vertical="center"/>
    </xf>
    <xf numFmtId="0" fontId="36" fillId="4" borderId="43" xfId="0" applyFont="1" applyFill="1" applyBorder="1" applyAlignment="1">
      <alignment horizontal="right" vertical="center"/>
    </xf>
    <xf numFmtId="0" fontId="35" fillId="4" borderId="44" xfId="0" applyFont="1" applyFill="1" applyBorder="1" applyAlignment="1">
      <alignment horizontal="right" vertical="center"/>
    </xf>
    <xf numFmtId="0" fontId="37" fillId="4" borderId="45" xfId="0" applyFont="1" applyFill="1" applyBorder="1" applyAlignment="1">
      <alignment horizontal="right" vertical="center"/>
    </xf>
    <xf numFmtId="0" fontId="34" fillId="0" borderId="18" xfId="0" applyFont="1" applyFill="1" applyBorder="1" applyAlignment="1">
      <alignment horizontal="right" vertical="center"/>
    </xf>
    <xf numFmtId="0" fontId="35" fillId="0" borderId="19" xfId="0" applyFont="1" applyFill="1" applyBorder="1" applyAlignment="1">
      <alignment horizontal="right" vertical="center"/>
    </xf>
    <xf numFmtId="0" fontId="36" fillId="0" borderId="25" xfId="0" applyFont="1" applyFill="1" applyBorder="1" applyAlignment="1">
      <alignment horizontal="right" vertical="center"/>
    </xf>
    <xf numFmtId="0" fontId="34" fillId="0" borderId="28" xfId="0" applyFont="1" applyFill="1" applyBorder="1" applyAlignment="1">
      <alignment horizontal="right" vertical="center"/>
    </xf>
    <xf numFmtId="0" fontId="35" fillId="0" borderId="30" xfId="0" applyFont="1" applyFill="1" applyBorder="1" applyAlignment="1">
      <alignment horizontal="right" vertical="center"/>
    </xf>
    <xf numFmtId="0" fontId="37" fillId="0" borderId="32" xfId="0" applyFont="1" applyFill="1" applyBorder="1" applyAlignment="1">
      <alignment horizontal="right" vertical="center"/>
    </xf>
    <xf numFmtId="0" fontId="34" fillId="0" borderId="27" xfId="0" applyFont="1" applyFill="1" applyBorder="1" applyAlignment="1">
      <alignment horizontal="right" vertical="center"/>
    </xf>
    <xf numFmtId="0" fontId="37" fillId="0" borderId="31" xfId="0" applyFont="1" applyFill="1" applyBorder="1" applyAlignment="1">
      <alignment horizontal="right" vertical="center"/>
    </xf>
    <xf numFmtId="0" fontId="37" fillId="0" borderId="23" xfId="0" applyFont="1" applyFill="1" applyBorder="1" applyAlignment="1">
      <alignment horizontal="right" vertical="center"/>
    </xf>
    <xf numFmtId="0" fontId="34" fillId="0" borderId="34" xfId="0" applyFont="1" applyFill="1" applyBorder="1" applyAlignment="1">
      <alignment horizontal="right" vertical="center"/>
    </xf>
    <xf numFmtId="0" fontId="34" fillId="0" borderId="51" xfId="0" applyFont="1" applyFill="1" applyBorder="1" applyAlignment="1">
      <alignment horizontal="right" vertical="center"/>
    </xf>
    <xf numFmtId="0" fontId="35" fillId="0" borderId="53" xfId="0" applyFont="1" applyFill="1" applyBorder="1" applyAlignment="1">
      <alignment horizontal="right" vertical="center"/>
    </xf>
    <xf numFmtId="0" fontId="36" fillId="0" borderId="7" xfId="0" applyFont="1" applyFill="1" applyBorder="1" applyAlignment="1">
      <alignment horizontal="right" vertical="center"/>
    </xf>
    <xf numFmtId="0" fontId="34" fillId="0" borderId="53" xfId="0" applyFont="1" applyFill="1" applyBorder="1" applyAlignment="1">
      <alignment horizontal="right" vertical="center"/>
    </xf>
    <xf numFmtId="0" fontId="35" fillId="0" borderId="54" xfId="0" applyFont="1" applyFill="1" applyBorder="1" applyAlignment="1">
      <alignment horizontal="right" vertical="center"/>
    </xf>
    <xf numFmtId="0" fontId="37" fillId="0" borderId="55" xfId="0" applyFont="1" applyFill="1" applyBorder="1" applyAlignment="1">
      <alignment horizontal="right" vertical="center"/>
    </xf>
    <xf numFmtId="0" fontId="37" fillId="0" borderId="56" xfId="0" applyFont="1" applyFill="1" applyBorder="1" applyAlignment="1">
      <alignment horizontal="right" vertical="center"/>
    </xf>
    <xf numFmtId="0" fontId="34" fillId="0" borderId="57" xfId="0" applyFont="1" applyFill="1" applyBorder="1" applyAlignment="1">
      <alignment horizontal="right" vertical="center"/>
    </xf>
    <xf numFmtId="0" fontId="37" fillId="0" borderId="39" xfId="0" applyFont="1" applyFill="1" applyBorder="1" applyAlignment="1">
      <alignment horizontal="right" vertical="center"/>
    </xf>
    <xf numFmtId="0" fontId="34" fillId="0" borderId="59" xfId="0" applyFont="1" applyFill="1" applyBorder="1" applyAlignment="1">
      <alignment horizontal="right" vertical="center"/>
    </xf>
    <xf numFmtId="0" fontId="37" fillId="0" borderId="52" xfId="0" applyFont="1" applyFill="1" applyBorder="1" applyAlignment="1">
      <alignment horizontal="right" vertical="center"/>
    </xf>
    <xf numFmtId="0" fontId="34" fillId="0" borderId="41" xfId="0" applyFont="1" applyFill="1" applyBorder="1" applyAlignment="1">
      <alignment horizontal="right" vertical="center"/>
    </xf>
    <xf numFmtId="0" fontId="37" fillId="0" borderId="46" xfId="0" applyFont="1" applyFill="1" applyBorder="1" applyAlignment="1">
      <alignment horizontal="right" vertical="center"/>
    </xf>
    <xf numFmtId="164" fontId="39" fillId="2" borderId="3" xfId="0" applyNumberFormat="1" applyFont="1" applyFill="1" applyBorder="1" applyAlignment="1">
      <alignment vertical="center"/>
    </xf>
    <xf numFmtId="164" fontId="40" fillId="2" borderId="3" xfId="0" applyNumberFormat="1" applyFont="1" applyFill="1" applyBorder="1" applyAlignment="1">
      <alignment vertical="center"/>
    </xf>
    <xf numFmtId="164" fontId="41" fillId="2" borderId="3" xfId="0" applyNumberFormat="1" applyFont="1" applyFill="1" applyBorder="1" applyAlignment="1">
      <alignment vertical="center"/>
    </xf>
    <xf numFmtId="0" fontId="34" fillId="0" borderId="19" xfId="0" applyFont="1" applyFill="1" applyBorder="1" applyAlignment="1">
      <alignment horizontal="right" vertical="center"/>
    </xf>
    <xf numFmtId="0" fontId="35" fillId="0" borderId="21" xfId="0" applyFont="1" applyFill="1" applyBorder="1" applyAlignment="1">
      <alignment horizontal="right" vertical="center"/>
    </xf>
    <xf numFmtId="0" fontId="36" fillId="0" borderId="22" xfId="0" applyFont="1" applyFill="1" applyBorder="1" applyAlignment="1">
      <alignment horizontal="right" vertical="center"/>
    </xf>
    <xf numFmtId="0" fontId="37" fillId="0" borderId="22" xfId="0" applyFont="1" applyFill="1" applyBorder="1" applyAlignment="1">
      <alignment horizontal="right" vertical="center"/>
    </xf>
    <xf numFmtId="0" fontId="34" fillId="0" borderId="42" xfId="0" applyFont="1" applyFill="1" applyBorder="1" applyAlignment="1">
      <alignment horizontal="right" vertical="center"/>
    </xf>
    <xf numFmtId="0" fontId="35" fillId="0" borderId="42" xfId="0" applyFont="1" applyFill="1" applyBorder="1" applyAlignment="1">
      <alignment horizontal="right" vertical="center"/>
    </xf>
    <xf numFmtId="0" fontId="36" fillId="0" borderId="48" xfId="0" applyFont="1" applyFill="1" applyBorder="1" applyAlignment="1">
      <alignment horizontal="right" vertical="center"/>
    </xf>
    <xf numFmtId="0" fontId="35" fillId="0" borderId="44" xfId="0" applyFont="1" applyFill="1" applyBorder="1" applyAlignment="1">
      <alignment horizontal="right" vertical="center"/>
    </xf>
    <xf numFmtId="0" fontId="37" fillId="0" borderId="45" xfId="0" applyFont="1" applyFill="1" applyBorder="1" applyAlignment="1">
      <alignment horizontal="right" vertical="center"/>
    </xf>
    <xf numFmtId="0" fontId="35" fillId="0" borderId="44" xfId="0" applyFont="1" applyFill="1" applyBorder="1" applyAlignment="1">
      <alignment vertical="center"/>
    </xf>
    <xf numFmtId="0" fontId="41" fillId="2" borderId="10" xfId="0" applyFont="1" applyFill="1" applyBorder="1" applyAlignment="1">
      <alignment vertical="center"/>
    </xf>
    <xf numFmtId="164" fontId="41" fillId="2" borderId="10" xfId="0" applyNumberFormat="1" applyFont="1" applyFill="1" applyBorder="1" applyAlignment="1">
      <alignment vertical="center"/>
    </xf>
    <xf numFmtId="0" fontId="35" fillId="0" borderId="44" xfId="0" applyFont="1" applyBorder="1" applyAlignment="1">
      <alignment vertical="center"/>
    </xf>
    <xf numFmtId="0" fontId="36" fillId="4" borderId="50" xfId="0" applyFont="1" applyFill="1" applyBorder="1" applyAlignment="1">
      <alignment horizontal="right" vertical="center"/>
    </xf>
    <xf numFmtId="0" fontId="34" fillId="4" borderId="28" xfId="0" applyFont="1" applyFill="1" applyBorder="1" applyAlignment="1">
      <alignment horizontal="right" vertical="center"/>
    </xf>
    <xf numFmtId="0" fontId="37" fillId="4" borderId="32" xfId="0" applyFont="1" applyFill="1" applyBorder="1" applyAlignment="1">
      <alignment horizontal="right" vertical="center"/>
    </xf>
    <xf numFmtId="164" fontId="39" fillId="2" borderId="50" xfId="0" applyNumberFormat="1" applyFont="1" applyFill="1" applyBorder="1" applyAlignment="1">
      <alignment vertical="center"/>
    </xf>
    <xf numFmtId="164" fontId="40" fillId="2" borderId="50" xfId="0" applyNumberFormat="1" applyFont="1" applyFill="1" applyBorder="1" applyAlignment="1">
      <alignment vertical="center"/>
    </xf>
    <xf numFmtId="164" fontId="41" fillId="2" borderId="50" xfId="0" applyNumberFormat="1" applyFont="1" applyFill="1" applyBorder="1" applyAlignment="1">
      <alignment vertical="center"/>
    </xf>
    <xf numFmtId="0" fontId="35" fillId="0" borderId="28" xfId="0" applyFont="1" applyFill="1" applyBorder="1" applyAlignment="1">
      <alignment horizontal="right" vertical="center"/>
    </xf>
    <xf numFmtId="0" fontId="36" fillId="0" borderId="50" xfId="0" applyFont="1" applyFill="1" applyBorder="1" applyAlignment="1">
      <alignment horizontal="right" vertical="center"/>
    </xf>
    <xf numFmtId="0" fontId="36" fillId="4" borderId="25" xfId="0" applyFont="1" applyFill="1" applyBorder="1" applyAlignment="1">
      <alignment horizontal="right" vertical="center"/>
    </xf>
    <xf numFmtId="0" fontId="34" fillId="4" borderId="19" xfId="0" applyFont="1" applyFill="1" applyBorder="1" applyAlignment="1">
      <alignment horizontal="right" vertical="center"/>
    </xf>
    <xf numFmtId="0" fontId="37" fillId="4" borderId="23" xfId="0" applyFont="1" applyFill="1" applyBorder="1" applyAlignment="1">
      <alignment horizontal="right" vertical="center"/>
    </xf>
    <xf numFmtId="0" fontId="50" fillId="4" borderId="21" xfId="0" applyFont="1" applyFill="1" applyBorder="1" applyAlignment="1">
      <alignment horizontal="right" vertical="center"/>
    </xf>
    <xf numFmtId="0" fontId="34" fillId="0" borderId="67" xfId="0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horizontal="right" vertical="center"/>
    </xf>
    <xf numFmtId="0" fontId="34" fillId="0" borderId="68" xfId="0" applyFont="1" applyFill="1" applyBorder="1" applyAlignment="1">
      <alignment horizontal="right" vertical="center"/>
    </xf>
    <xf numFmtId="0" fontId="37" fillId="0" borderId="70" xfId="0" applyFont="1" applyFill="1" applyBorder="1" applyAlignment="1">
      <alignment horizontal="right" vertical="center"/>
    </xf>
    <xf numFmtId="164" fontId="39" fillId="2" borderId="10" xfId="0" applyNumberFormat="1" applyFont="1" applyFill="1" applyBorder="1" applyAlignment="1">
      <alignment vertical="center"/>
    </xf>
    <xf numFmtId="0" fontId="34" fillId="4" borderId="49" xfId="0" applyFont="1" applyFill="1" applyBorder="1" applyAlignment="1">
      <alignment horizontal="right" vertical="center"/>
    </xf>
    <xf numFmtId="0" fontId="35" fillId="4" borderId="63" xfId="0" applyFont="1" applyFill="1" applyBorder="1" applyAlignment="1">
      <alignment horizontal="right" vertical="center"/>
    </xf>
    <xf numFmtId="0" fontId="36" fillId="4" borderId="3" xfId="0" applyFont="1" applyFill="1" applyBorder="1" applyAlignment="1">
      <alignment horizontal="right" vertical="center"/>
    </xf>
    <xf numFmtId="0" fontId="34" fillId="4" borderId="63" xfId="0" applyFont="1" applyFill="1" applyBorder="1" applyAlignment="1">
      <alignment horizontal="right" vertical="center"/>
    </xf>
    <xf numFmtId="0" fontId="37" fillId="4" borderId="2" xfId="0" applyFont="1" applyFill="1" applyBorder="1" applyAlignment="1">
      <alignment horizontal="right" vertical="center"/>
    </xf>
    <xf numFmtId="0" fontId="50" fillId="4" borderId="63" xfId="0" applyFont="1" applyFill="1" applyBorder="1" applyAlignment="1">
      <alignment horizontal="right" vertical="center"/>
    </xf>
    <xf numFmtId="0" fontId="37" fillId="4" borderId="3" xfId="0" applyFont="1" applyFill="1" applyBorder="1" applyAlignment="1">
      <alignment horizontal="right" vertical="center"/>
    </xf>
    <xf numFmtId="0" fontId="35" fillId="0" borderId="69" xfId="0" applyFont="1" applyFill="1" applyBorder="1" applyAlignment="1">
      <alignment horizontal="right" vertical="center"/>
    </xf>
    <xf numFmtId="0" fontId="36" fillId="0" borderId="12" xfId="0" applyFont="1" applyFill="1" applyBorder="1" applyAlignment="1">
      <alignment horizontal="right" vertical="center"/>
    </xf>
    <xf numFmtId="0" fontId="35" fillId="0" borderId="68" xfId="0" applyFont="1" applyFill="1" applyBorder="1" applyAlignment="1">
      <alignment horizontal="right" vertical="center"/>
    </xf>
    <xf numFmtId="0" fontId="36" fillId="0" borderId="9" xfId="0" applyFont="1" applyFill="1" applyBorder="1" applyAlignment="1">
      <alignment horizontal="right" vertical="center"/>
    </xf>
    <xf numFmtId="0" fontId="36" fillId="0" borderId="10" xfId="0" applyFont="1" applyFill="1" applyBorder="1" applyAlignment="1">
      <alignment horizontal="right" vertical="center"/>
    </xf>
    <xf numFmtId="0" fontId="34" fillId="0" borderId="35" xfId="0" applyFont="1" applyFill="1" applyBorder="1" applyAlignment="1">
      <alignment horizontal="right" vertical="center"/>
    </xf>
    <xf numFmtId="0" fontId="35" fillId="0" borderId="36" xfId="0" applyFont="1" applyFill="1" applyBorder="1" applyAlignment="1">
      <alignment horizontal="right" vertical="center"/>
    </xf>
    <xf numFmtId="0" fontId="37" fillId="0" borderId="20" xfId="0" applyFont="1" applyFill="1" applyBorder="1" applyAlignment="1">
      <alignment horizontal="right" vertical="center"/>
    </xf>
    <xf numFmtId="0" fontId="35" fillId="0" borderId="66" xfId="0" applyFont="1" applyFill="1" applyBorder="1" applyAlignment="1">
      <alignment horizontal="right" vertical="center"/>
    </xf>
    <xf numFmtId="0" fontId="35" fillId="4" borderId="60" xfId="0" applyFont="1" applyFill="1" applyBorder="1" applyAlignment="1">
      <alignment horizontal="right" vertical="center"/>
    </xf>
    <xf numFmtId="0" fontId="37" fillId="4" borderId="62" xfId="0" applyFont="1" applyFill="1" applyBorder="1" applyAlignment="1">
      <alignment horizontal="right" vertical="center"/>
    </xf>
    <xf numFmtId="0" fontId="37" fillId="4" borderId="61" xfId="0" applyFont="1" applyFill="1" applyBorder="1" applyAlignment="1">
      <alignment horizontal="right" vertical="center"/>
    </xf>
    <xf numFmtId="0" fontId="35" fillId="0" borderId="35" xfId="0" applyFont="1" applyFill="1" applyBorder="1" applyAlignment="1">
      <alignment horizontal="right" vertical="center"/>
    </xf>
    <xf numFmtId="0" fontId="36" fillId="0" borderId="38" xfId="0" applyFont="1" applyFill="1" applyBorder="1" applyAlignment="1">
      <alignment horizontal="right" vertical="center"/>
    </xf>
    <xf numFmtId="0" fontId="34" fillId="4" borderId="67" xfId="0" applyFont="1" applyFill="1" applyBorder="1" applyAlignment="1">
      <alignment horizontal="right" vertical="center"/>
    </xf>
    <xf numFmtId="0" fontId="35" fillId="4" borderId="68" xfId="0" applyFont="1" applyFill="1" applyBorder="1" applyAlignment="1">
      <alignment horizontal="right" vertical="center"/>
    </xf>
    <xf numFmtId="0" fontId="36" fillId="4" borderId="10" xfId="0" applyFont="1" applyFill="1" applyBorder="1" applyAlignment="1">
      <alignment horizontal="right" vertical="center"/>
    </xf>
    <xf numFmtId="0" fontId="34" fillId="4" borderId="68" xfId="0" applyFont="1" applyFill="1" applyBorder="1" applyAlignment="1">
      <alignment horizontal="right" vertical="center"/>
    </xf>
    <xf numFmtId="0" fontId="35" fillId="4" borderId="69" xfId="0" applyFont="1" applyFill="1" applyBorder="1" applyAlignment="1">
      <alignment horizontal="right" vertical="center"/>
    </xf>
    <xf numFmtId="0" fontId="37" fillId="4" borderId="70" xfId="0" applyFont="1" applyFill="1" applyBorder="1" applyAlignment="1">
      <alignment horizontal="right" vertical="center"/>
    </xf>
    <xf numFmtId="0" fontId="37" fillId="4" borderId="12" xfId="0" applyFont="1" applyFill="1" applyBorder="1" applyAlignment="1">
      <alignment horizontal="right" vertical="center"/>
    </xf>
    <xf numFmtId="0" fontId="34" fillId="4" borderId="51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36" fillId="4" borderId="14" xfId="0" applyFont="1" applyFill="1" applyBorder="1" applyAlignment="1">
      <alignment horizontal="right" vertical="center"/>
    </xf>
    <xf numFmtId="0" fontId="36" fillId="4" borderId="31" xfId="0" applyFont="1" applyFill="1" applyBorder="1" applyAlignment="1">
      <alignment horizontal="right" vertical="center"/>
    </xf>
    <xf numFmtId="0" fontId="34" fillId="4" borderId="53" xfId="0" applyFont="1" applyFill="1" applyBorder="1" applyAlignment="1">
      <alignment horizontal="right" vertical="center"/>
    </xf>
    <xf numFmtId="0" fontId="35" fillId="4" borderId="54" xfId="0" applyFont="1" applyFill="1" applyBorder="1" applyAlignment="1">
      <alignment horizontal="right" vertical="center"/>
    </xf>
    <xf numFmtId="0" fontId="37" fillId="4" borderId="55" xfId="0" applyFont="1" applyFill="1" applyBorder="1" applyAlignment="1">
      <alignment horizontal="right" vertical="center"/>
    </xf>
    <xf numFmtId="0" fontId="37" fillId="4" borderId="56" xfId="0" applyFont="1" applyFill="1" applyBorder="1" applyAlignment="1">
      <alignment horizontal="right" vertical="center"/>
    </xf>
    <xf numFmtId="0" fontId="34" fillId="0" borderId="37" xfId="0" applyFont="1" applyFill="1" applyBorder="1" applyAlignment="1">
      <alignment horizontal="right" vertical="center"/>
    </xf>
    <xf numFmtId="0" fontId="35" fillId="0" borderId="59" xfId="0" applyFont="1" applyFill="1" applyBorder="1" applyAlignment="1">
      <alignment horizontal="right" vertical="center"/>
    </xf>
    <xf numFmtId="0" fontId="38" fillId="0" borderId="41" xfId="0" applyFont="1" applyFill="1" applyBorder="1" applyAlignment="1">
      <alignment horizontal="right" vertical="center"/>
    </xf>
    <xf numFmtId="0" fontId="38" fillId="0" borderId="71" xfId="0" applyFont="1" applyFill="1" applyBorder="1" applyAlignment="1">
      <alignment horizontal="right" vertical="center"/>
    </xf>
    <xf numFmtId="0" fontId="35" fillId="0" borderId="74" xfId="0" applyFont="1" applyFill="1" applyBorder="1" applyAlignment="1">
      <alignment horizontal="right" vertical="center"/>
    </xf>
    <xf numFmtId="0" fontId="37" fillId="0" borderId="75" xfId="0" applyFont="1" applyFill="1" applyBorder="1" applyAlignment="1">
      <alignment horizontal="right" vertical="center"/>
    </xf>
    <xf numFmtId="0" fontId="34" fillId="0" borderId="71" xfId="0" applyFont="1" applyFill="1" applyBorder="1" applyAlignment="1">
      <alignment horizontal="right" vertical="center"/>
    </xf>
    <xf numFmtId="0" fontId="37" fillId="0" borderId="72" xfId="0" applyFont="1" applyFill="1" applyBorder="1" applyAlignment="1">
      <alignment horizontal="right" vertical="center"/>
    </xf>
    <xf numFmtId="0" fontId="34" fillId="0" borderId="76" xfId="0" applyFont="1" applyFill="1" applyBorder="1" applyAlignment="1">
      <alignment horizontal="right" vertical="center"/>
    </xf>
    <xf numFmtId="0" fontId="35" fillId="0" borderId="76" xfId="0" applyFont="1" applyFill="1" applyBorder="1" applyAlignment="1">
      <alignment horizontal="right" vertical="center"/>
    </xf>
    <xf numFmtId="0" fontId="37" fillId="0" borderId="5" xfId="0" applyFont="1" applyFill="1" applyBorder="1" applyAlignment="1">
      <alignment horizontal="right" vertical="center"/>
    </xf>
    <xf numFmtId="0" fontId="36" fillId="4" borderId="9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6" fillId="0" borderId="58" xfId="0" applyFont="1" applyFill="1" applyBorder="1" applyAlignment="1">
      <alignment horizontal="right" vertical="center"/>
    </xf>
    <xf numFmtId="0" fontId="55" fillId="0" borderId="57" xfId="0" applyFont="1" applyFill="1" applyBorder="1" applyAlignment="1">
      <alignment horizontal="right" vertical="center"/>
    </xf>
    <xf numFmtId="0" fontId="36" fillId="0" borderId="23" xfId="0" applyFont="1" applyFill="1" applyBorder="1" applyAlignment="1">
      <alignment horizontal="right" vertical="center"/>
    </xf>
    <xf numFmtId="0" fontId="36" fillId="0" borderId="20" xfId="0" applyFont="1" applyFill="1" applyBorder="1" applyAlignment="1">
      <alignment horizontal="right" vertical="center"/>
    </xf>
    <xf numFmtId="0" fontId="36" fillId="0" borderId="46" xfId="0" applyFont="1" applyFill="1" applyBorder="1" applyAlignment="1">
      <alignment horizontal="right" vertical="center"/>
    </xf>
    <xf numFmtId="0" fontId="40" fillId="2" borderId="10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57" fillId="3" borderId="15" xfId="0" applyFont="1" applyFill="1" applyBorder="1" applyAlignment="1">
      <alignment horizontal="center" vertical="center"/>
    </xf>
    <xf numFmtId="0" fontId="35" fillId="0" borderId="21" xfId="0" applyFont="1" applyBorder="1" applyAlignment="1">
      <alignment horizontal="right" vertical="center"/>
    </xf>
    <xf numFmtId="0" fontId="35" fillId="0" borderId="36" xfId="0" applyFont="1" applyBorder="1" applyAlignment="1">
      <alignment horizontal="right" vertical="center"/>
    </xf>
    <xf numFmtId="0" fontId="36" fillId="0" borderId="32" xfId="0" applyFont="1" applyFill="1" applyBorder="1" applyAlignment="1">
      <alignment horizontal="right" vertical="center"/>
    </xf>
    <xf numFmtId="0" fontId="36" fillId="0" borderId="75" xfId="0" applyFont="1" applyFill="1" applyBorder="1" applyAlignment="1">
      <alignment horizontal="right" vertical="center"/>
    </xf>
    <xf numFmtId="164" fontId="40" fillId="2" borderId="10" xfId="0" applyNumberFormat="1" applyFont="1" applyFill="1" applyBorder="1" applyAlignment="1">
      <alignment vertical="center"/>
    </xf>
    <xf numFmtId="0" fontId="36" fillId="4" borderId="46" xfId="0" applyFont="1" applyFill="1" applyBorder="1" applyAlignment="1">
      <alignment horizontal="right" vertical="center"/>
    </xf>
    <xf numFmtId="46" fontId="61" fillId="0" borderId="18" xfId="0" applyNumberFormat="1" applyFont="1" applyFill="1" applyBorder="1" applyAlignment="1">
      <alignment horizontal="right" vertical="center"/>
    </xf>
    <xf numFmtId="46" fontId="62" fillId="0" borderId="21" xfId="0" applyNumberFormat="1" applyFont="1" applyFill="1" applyBorder="1" applyAlignment="1">
      <alignment horizontal="right" vertical="center"/>
    </xf>
    <xf numFmtId="46" fontId="63" fillId="0" borderId="23" xfId="0" applyNumberFormat="1" applyFont="1" applyFill="1" applyBorder="1" applyAlignment="1">
      <alignment horizontal="right" vertical="center"/>
    </xf>
    <xf numFmtId="46" fontId="62" fillId="0" borderId="21" xfId="0" applyNumberFormat="1" applyFont="1" applyBorder="1" applyAlignment="1">
      <alignment horizontal="right" vertical="center"/>
    </xf>
    <xf numFmtId="46" fontId="63" fillId="0" borderId="22" xfId="0" applyNumberFormat="1" applyFont="1" applyFill="1" applyBorder="1" applyAlignment="1">
      <alignment horizontal="right" vertical="center"/>
    </xf>
    <xf numFmtId="46" fontId="40" fillId="2" borderId="25" xfId="0" applyNumberFormat="1" applyFont="1" applyFill="1" applyBorder="1" applyAlignment="1">
      <alignment vertical="center"/>
    </xf>
    <xf numFmtId="46" fontId="41" fillId="2" borderId="25" xfId="0" applyNumberFormat="1" applyFont="1" applyFill="1" applyBorder="1" applyAlignment="1">
      <alignment vertical="center"/>
    </xf>
    <xf numFmtId="46" fontId="61" fillId="0" borderId="34" xfId="0" applyNumberFormat="1" applyFont="1" applyFill="1" applyBorder="1" applyAlignment="1">
      <alignment horizontal="right" vertical="center"/>
    </xf>
    <xf numFmtId="46" fontId="62" fillId="0" borderId="36" xfId="0" applyNumberFormat="1" applyFont="1" applyFill="1" applyBorder="1" applyAlignment="1">
      <alignment horizontal="right" vertical="center"/>
    </xf>
    <xf numFmtId="46" fontId="63" fillId="0" borderId="20" xfId="0" applyNumberFormat="1" applyFont="1" applyFill="1" applyBorder="1" applyAlignment="1">
      <alignment horizontal="right" vertical="center"/>
    </xf>
    <xf numFmtId="46" fontId="62" fillId="0" borderId="36" xfId="0" applyNumberFormat="1" applyFont="1" applyBorder="1" applyAlignment="1">
      <alignment horizontal="right" vertical="center"/>
    </xf>
    <xf numFmtId="46" fontId="63" fillId="0" borderId="37" xfId="0" applyNumberFormat="1" applyFont="1" applyFill="1" applyBorder="1" applyAlignment="1">
      <alignment horizontal="right" vertical="center"/>
    </xf>
    <xf numFmtId="46" fontId="61" fillId="0" borderId="41" xfId="0" applyNumberFormat="1" applyFont="1" applyFill="1" applyBorder="1" applyAlignment="1">
      <alignment horizontal="right" vertical="center"/>
    </xf>
    <xf numFmtId="46" fontId="62" fillId="0" borderId="44" xfId="0" applyNumberFormat="1" applyFont="1" applyFill="1" applyBorder="1" applyAlignment="1">
      <alignment horizontal="right" vertical="center"/>
    </xf>
    <xf numFmtId="46" fontId="63" fillId="0" borderId="46" xfId="0" applyNumberFormat="1" applyFont="1" applyFill="1" applyBorder="1" applyAlignment="1">
      <alignment horizontal="right" vertical="center"/>
    </xf>
    <xf numFmtId="46" fontId="62" fillId="0" borderId="44" xfId="0" applyNumberFormat="1" applyFont="1" applyBorder="1" applyAlignment="1">
      <alignment horizontal="right" vertical="center"/>
    </xf>
    <xf numFmtId="46" fontId="63" fillId="0" borderId="45" xfId="0" applyNumberFormat="1" applyFont="1" applyFill="1" applyBorder="1" applyAlignment="1">
      <alignment horizontal="right" vertical="center"/>
    </xf>
    <xf numFmtId="46" fontId="40" fillId="2" borderId="3" xfId="0" applyNumberFormat="1" applyFont="1" applyFill="1" applyBorder="1" applyAlignment="1">
      <alignment vertical="center"/>
    </xf>
    <xf numFmtId="46" fontId="41" fillId="2" borderId="3" xfId="0" applyNumberFormat="1" applyFont="1" applyFill="1" applyBorder="1" applyAlignment="1">
      <alignment vertical="center"/>
    </xf>
    <xf numFmtId="46" fontId="61" fillId="4" borderId="76" xfId="0" applyNumberFormat="1" applyFont="1" applyFill="1" applyBorder="1" applyAlignment="1">
      <alignment horizontal="right" vertical="center"/>
    </xf>
    <xf numFmtId="46" fontId="62" fillId="4" borderId="76" xfId="0" applyNumberFormat="1" applyFont="1" applyFill="1" applyBorder="1" applyAlignment="1">
      <alignment horizontal="right" vertical="center"/>
    </xf>
    <xf numFmtId="46" fontId="61" fillId="4" borderId="5" xfId="0" applyNumberFormat="1" applyFont="1" applyFill="1" applyBorder="1" applyAlignment="1">
      <alignment horizontal="right" vertical="center"/>
    </xf>
    <xf numFmtId="46" fontId="61" fillId="4" borderId="71" xfId="0" applyNumberFormat="1" applyFont="1" applyFill="1" applyBorder="1" applyAlignment="1">
      <alignment horizontal="right" vertical="center"/>
    </xf>
    <xf numFmtId="46" fontId="61" fillId="4" borderId="6" xfId="0" applyNumberFormat="1" applyFont="1" applyFill="1" applyBorder="1" applyAlignment="1">
      <alignment horizontal="right" vertical="center"/>
    </xf>
    <xf numFmtId="46" fontId="40" fillId="0" borderId="10" xfId="0" applyNumberFormat="1" applyFont="1" applyFill="1" applyBorder="1" applyAlignment="1">
      <alignment vertical="center"/>
    </xf>
    <xf numFmtId="46" fontId="65" fillId="0" borderId="10" xfId="0" applyNumberFormat="1" applyFont="1" applyFill="1" applyBorder="1" applyAlignment="1">
      <alignment vertical="center"/>
    </xf>
    <xf numFmtId="1" fontId="34" fillId="0" borderId="76" xfId="0" applyNumberFormat="1" applyFont="1" applyFill="1" applyBorder="1" applyAlignment="1">
      <alignment horizontal="right" vertical="center"/>
    </xf>
    <xf numFmtId="1" fontId="35" fillId="0" borderId="76" xfId="0" applyNumberFormat="1" applyFont="1" applyFill="1" applyBorder="1" applyAlignment="1">
      <alignment horizontal="right" vertical="center"/>
    </xf>
    <xf numFmtId="1" fontId="36" fillId="0" borderId="5" xfId="0" applyNumberFormat="1" applyFont="1" applyFill="1" applyBorder="1" applyAlignment="1">
      <alignment horizontal="right" vertical="center"/>
    </xf>
    <xf numFmtId="1" fontId="34" fillId="0" borderId="71" xfId="0" applyNumberFormat="1" applyFont="1" applyFill="1" applyBorder="1" applyAlignment="1">
      <alignment horizontal="right" vertical="center"/>
    </xf>
    <xf numFmtId="1" fontId="35" fillId="0" borderId="74" xfId="0" applyNumberFormat="1" applyFont="1" applyFill="1" applyBorder="1" applyAlignment="1">
      <alignment horizontal="right" vertical="center"/>
    </xf>
    <xf numFmtId="1" fontId="37" fillId="0" borderId="72" xfId="0" applyNumberFormat="1" applyFont="1" applyFill="1" applyBorder="1" applyAlignment="1">
      <alignment horizontal="right" vertical="center"/>
    </xf>
    <xf numFmtId="1" fontId="34" fillId="0" borderId="28" xfId="0" applyNumberFormat="1" applyFont="1" applyFill="1" applyBorder="1" applyAlignment="1">
      <alignment horizontal="right" vertical="center"/>
    </xf>
    <xf numFmtId="1" fontId="35" fillId="0" borderId="73" xfId="0" applyNumberFormat="1" applyFont="1" applyFill="1" applyBorder="1" applyAlignment="1">
      <alignment horizontal="right" vertical="center"/>
    </xf>
    <xf numFmtId="1" fontId="36" fillId="0" borderId="23" xfId="0" applyNumberFormat="1" applyFont="1" applyFill="1" applyBorder="1" applyAlignment="1">
      <alignment horizontal="right" vertical="center"/>
    </xf>
    <xf numFmtId="1" fontId="38" fillId="0" borderId="27" xfId="0" applyNumberFormat="1" applyFont="1" applyFill="1" applyBorder="1" applyAlignment="1">
      <alignment horizontal="right" vertical="center"/>
    </xf>
    <xf numFmtId="1" fontId="35" fillId="0" borderId="30" xfId="0" applyNumberFormat="1" applyFont="1" applyFill="1" applyBorder="1" applyAlignment="1">
      <alignment horizontal="right" vertical="center"/>
    </xf>
    <xf numFmtId="1" fontId="37" fillId="0" borderId="31" xfId="0" applyNumberFormat="1" applyFont="1" applyFill="1" applyBorder="1" applyAlignment="1">
      <alignment horizontal="right" vertical="center"/>
    </xf>
    <xf numFmtId="1" fontId="34" fillId="0" borderId="35" xfId="0" applyNumberFormat="1" applyFont="1" applyFill="1" applyBorder="1" applyAlignment="1">
      <alignment horizontal="right" vertical="center"/>
    </xf>
    <xf numFmtId="1" fontId="35" fillId="0" borderId="29" xfId="0" applyNumberFormat="1" applyFont="1" applyFill="1" applyBorder="1" applyAlignment="1">
      <alignment horizontal="right" vertical="center"/>
    </xf>
    <xf numFmtId="1" fontId="36" fillId="0" borderId="32" xfId="0" applyNumberFormat="1" applyFont="1" applyFill="1" applyBorder="1" applyAlignment="1">
      <alignment horizontal="right" vertical="center"/>
    </xf>
    <xf numFmtId="1" fontId="38" fillId="0" borderId="34" xfId="0" applyNumberFormat="1" applyFont="1" applyFill="1" applyBorder="1" applyAlignment="1">
      <alignment horizontal="right" vertical="center"/>
    </xf>
    <xf numFmtId="1" fontId="35" fillId="0" borderId="36" xfId="0" applyNumberFormat="1" applyFont="1" applyFill="1" applyBorder="1" applyAlignment="1">
      <alignment horizontal="right" vertical="center"/>
    </xf>
    <xf numFmtId="1" fontId="37" fillId="0" borderId="37" xfId="0" applyNumberFormat="1" applyFont="1" applyFill="1" applyBorder="1" applyAlignment="1">
      <alignment horizontal="right" vertical="center"/>
    </xf>
    <xf numFmtId="1" fontId="34" fillId="0" borderId="59" xfId="0" applyNumberFormat="1" applyFont="1" applyFill="1" applyBorder="1" applyAlignment="1">
      <alignment horizontal="right" vertical="center"/>
    </xf>
    <xf numFmtId="1" fontId="35" fillId="0" borderId="47" xfId="0" applyNumberFormat="1" applyFont="1" applyFill="1" applyBorder="1" applyAlignment="1">
      <alignment horizontal="right" vertical="center"/>
    </xf>
    <xf numFmtId="1" fontId="44" fillId="0" borderId="52" xfId="0" applyNumberFormat="1" applyFont="1" applyFill="1" applyBorder="1" applyAlignment="1">
      <alignment horizontal="right" vertical="center"/>
    </xf>
    <xf numFmtId="1" fontId="38" fillId="0" borderId="57" xfId="0" applyNumberFormat="1" applyFont="1" applyFill="1" applyBorder="1" applyAlignment="1">
      <alignment horizontal="right" vertical="center"/>
    </xf>
    <xf numFmtId="1" fontId="35" fillId="0" borderId="66" xfId="0" applyNumberFormat="1" applyFont="1" applyFill="1" applyBorder="1" applyAlignment="1">
      <alignment horizontal="right" vertical="center"/>
    </xf>
    <xf numFmtId="1" fontId="37" fillId="0" borderId="39" xfId="0" applyNumberFormat="1" applyFont="1" applyFill="1" applyBorder="1" applyAlignment="1">
      <alignment horizontal="right" vertical="center"/>
    </xf>
    <xf numFmtId="0" fontId="35" fillId="0" borderId="66" xfId="0" applyFont="1" applyBorder="1" applyAlignment="1">
      <alignment horizontal="right" vertical="center"/>
    </xf>
    <xf numFmtId="1" fontId="34" fillId="0" borderId="68" xfId="0" applyNumberFormat="1" applyFont="1" applyFill="1" applyBorder="1" applyAlignment="1">
      <alignment horizontal="right" vertical="center"/>
    </xf>
    <xf numFmtId="1" fontId="35" fillId="0" borderId="9" xfId="0" applyNumberFormat="1" applyFont="1" applyFill="1" applyBorder="1" applyAlignment="1">
      <alignment horizontal="right" vertical="center"/>
    </xf>
    <xf numFmtId="1" fontId="36" fillId="0" borderId="70" xfId="0" applyNumberFormat="1" applyFont="1" applyFill="1" applyBorder="1" applyAlignment="1">
      <alignment horizontal="right" vertical="center"/>
    </xf>
    <xf numFmtId="1" fontId="34" fillId="0" borderId="67" xfId="0" applyNumberFormat="1" applyFont="1" applyFill="1" applyBorder="1" applyAlignment="1">
      <alignment horizontal="right" vertical="center"/>
    </xf>
    <xf numFmtId="1" fontId="35" fillId="0" borderId="69" xfId="0" applyNumberFormat="1" applyFont="1" applyFill="1" applyBorder="1" applyAlignment="1">
      <alignment horizontal="right" vertical="center"/>
    </xf>
    <xf numFmtId="1" fontId="37" fillId="0" borderId="12" xfId="0" applyNumberFormat="1" applyFont="1" applyFill="1" applyBorder="1" applyAlignment="1">
      <alignment horizontal="right" vertical="center"/>
    </xf>
    <xf numFmtId="1" fontId="34" fillId="0" borderId="19" xfId="0" applyNumberFormat="1" applyFont="1" applyFill="1" applyBorder="1" applyAlignment="1">
      <alignment horizontal="right" vertical="center"/>
    </xf>
    <xf numFmtId="1" fontId="35" fillId="0" borderId="19" xfId="0" applyNumberFormat="1" applyFont="1" applyFill="1" applyBorder="1" applyAlignment="1">
      <alignment horizontal="right" vertical="center"/>
    </xf>
    <xf numFmtId="1" fontId="37" fillId="0" borderId="23" xfId="0" applyNumberFormat="1" applyFont="1" applyFill="1" applyBorder="1" applyAlignment="1">
      <alignment horizontal="right" vertical="center"/>
    </xf>
    <xf numFmtId="1" fontId="34" fillId="0" borderId="18" xfId="0" applyNumberFormat="1" applyFont="1" applyFill="1" applyBorder="1" applyAlignment="1">
      <alignment horizontal="right" vertical="center"/>
    </xf>
    <xf numFmtId="1" fontId="35" fillId="0" borderId="21" xfId="0" applyNumberFormat="1" applyFont="1" applyFill="1" applyBorder="1" applyAlignment="1">
      <alignment horizontal="right" vertical="center"/>
    </xf>
    <xf numFmtId="1" fontId="37" fillId="0" borderId="22" xfId="0" applyNumberFormat="1" applyFont="1" applyFill="1" applyBorder="1" applyAlignment="1">
      <alignment horizontal="right" vertical="center"/>
    </xf>
    <xf numFmtId="164" fontId="39" fillId="0" borderId="25" xfId="0" applyNumberFormat="1" applyFont="1" applyFill="1" applyBorder="1" applyAlignment="1">
      <alignment vertical="center"/>
    </xf>
    <xf numFmtId="164" fontId="40" fillId="0" borderId="25" xfId="0" applyNumberFormat="1" applyFont="1" applyFill="1" applyBorder="1" applyAlignment="1">
      <alignment vertical="center"/>
    </xf>
    <xf numFmtId="164" fontId="41" fillId="0" borderId="25" xfId="0" applyNumberFormat="1" applyFont="1" applyFill="1" applyBorder="1" applyAlignment="1">
      <alignment vertical="center"/>
    </xf>
    <xf numFmtId="1" fontId="35" fillId="0" borderId="28" xfId="0" applyNumberFormat="1" applyFont="1" applyFill="1" applyBorder="1" applyAlignment="1">
      <alignment horizontal="right" vertical="center"/>
    </xf>
    <xf numFmtId="1" fontId="34" fillId="0" borderId="27" xfId="0" applyNumberFormat="1" applyFont="1" applyFill="1" applyBorder="1" applyAlignment="1">
      <alignment horizontal="right" vertical="center"/>
    </xf>
    <xf numFmtId="1" fontId="34" fillId="7" borderId="28" xfId="0" applyNumberFormat="1" applyFont="1" applyFill="1" applyBorder="1" applyAlignment="1">
      <alignment horizontal="right" vertical="center"/>
    </xf>
    <xf numFmtId="1" fontId="35" fillId="7" borderId="28" xfId="0" applyNumberFormat="1" applyFont="1" applyFill="1" applyBorder="1" applyAlignment="1">
      <alignment horizontal="right" vertical="center"/>
    </xf>
    <xf numFmtId="1" fontId="36" fillId="7" borderId="73" xfId="0" applyNumberFormat="1" applyFont="1" applyFill="1" applyBorder="1" applyAlignment="1">
      <alignment horizontal="right" vertical="center"/>
    </xf>
    <xf numFmtId="1" fontId="34" fillId="7" borderId="27" xfId="0" applyNumberFormat="1" applyFont="1" applyFill="1" applyBorder="1" applyAlignment="1">
      <alignment horizontal="right" vertical="center"/>
    </xf>
    <xf numFmtId="1" fontId="35" fillId="7" borderId="30" xfId="0" applyNumberFormat="1" applyFont="1" applyFill="1" applyBorder="1" applyAlignment="1">
      <alignment horizontal="right" vertical="center"/>
    </xf>
    <xf numFmtId="1" fontId="37" fillId="7" borderId="31" xfId="0" applyNumberFormat="1" applyFont="1" applyFill="1" applyBorder="1" applyAlignment="1">
      <alignment horizontal="right" vertical="center"/>
    </xf>
    <xf numFmtId="1" fontId="34" fillId="7" borderId="35" xfId="0" applyNumberFormat="1" applyFont="1" applyFill="1" applyBorder="1" applyAlignment="1">
      <alignment horizontal="right" vertical="center"/>
    </xf>
    <xf numFmtId="1" fontId="35" fillId="0" borderId="35" xfId="0" applyNumberFormat="1" applyFont="1" applyFill="1" applyBorder="1" applyAlignment="1">
      <alignment horizontal="right" vertical="center"/>
    </xf>
    <xf numFmtId="1" fontId="36" fillId="0" borderId="29" xfId="0" applyNumberFormat="1" applyFont="1" applyFill="1" applyBorder="1" applyAlignment="1">
      <alignment horizontal="right" vertical="center"/>
    </xf>
    <xf numFmtId="1" fontId="34" fillId="7" borderId="34" xfId="0" applyNumberFormat="1" applyFont="1" applyFill="1" applyBorder="1" applyAlignment="1">
      <alignment horizontal="right" vertical="center"/>
    </xf>
    <xf numFmtId="1" fontId="35" fillId="7" borderId="36" xfId="0" applyNumberFormat="1" applyFont="1" applyFill="1" applyBorder="1" applyAlignment="1">
      <alignment horizontal="right" vertical="center"/>
    </xf>
    <xf numFmtId="1" fontId="37" fillId="7" borderId="37" xfId="0" applyNumberFormat="1" applyFont="1" applyFill="1" applyBorder="1" applyAlignment="1">
      <alignment horizontal="right" vertical="center"/>
    </xf>
    <xf numFmtId="1" fontId="35" fillId="7" borderId="35" xfId="0" applyNumberFormat="1" applyFont="1" applyFill="1" applyBorder="1" applyAlignment="1">
      <alignment horizontal="right" vertical="center"/>
    </xf>
    <xf numFmtId="1" fontId="36" fillId="7" borderId="29" xfId="0" applyNumberFormat="1" applyFont="1" applyFill="1" applyBorder="1" applyAlignment="1">
      <alignment horizontal="right" vertical="center"/>
    </xf>
    <xf numFmtId="1" fontId="34" fillId="7" borderId="59" xfId="0" applyNumberFormat="1" applyFont="1" applyFill="1" applyBorder="1" applyAlignment="1">
      <alignment horizontal="right" vertical="center"/>
    </xf>
    <xf numFmtId="1" fontId="35" fillId="7" borderId="59" xfId="0" applyNumberFormat="1" applyFont="1" applyFill="1" applyBorder="1" applyAlignment="1">
      <alignment horizontal="right" vertical="center"/>
    </xf>
    <xf numFmtId="1" fontId="36" fillId="7" borderId="47" xfId="0" applyNumberFormat="1" applyFont="1" applyFill="1" applyBorder="1" applyAlignment="1">
      <alignment horizontal="right" vertical="center"/>
    </xf>
    <xf numFmtId="1" fontId="34" fillId="7" borderId="57" xfId="0" applyNumberFormat="1" applyFont="1" applyFill="1" applyBorder="1" applyAlignment="1">
      <alignment horizontal="right" vertical="center"/>
    </xf>
    <xf numFmtId="1" fontId="35" fillId="7" borderId="66" xfId="0" applyNumberFormat="1" applyFont="1" applyFill="1" applyBorder="1" applyAlignment="1">
      <alignment horizontal="right" vertical="center"/>
    </xf>
    <xf numFmtId="1" fontId="37" fillId="7" borderId="39" xfId="0" applyNumberFormat="1" applyFont="1" applyFill="1" applyBorder="1" applyAlignment="1">
      <alignment horizontal="right" vertical="center"/>
    </xf>
    <xf numFmtId="1" fontId="34" fillId="7" borderId="42" xfId="0" applyNumberFormat="1" applyFont="1" applyFill="1" applyBorder="1" applyAlignment="1">
      <alignment horizontal="right" vertical="center"/>
    </xf>
    <xf numFmtId="1" fontId="35" fillId="7" borderId="42" xfId="0" applyNumberFormat="1" applyFont="1" applyFill="1" applyBorder="1" applyAlignment="1">
      <alignment horizontal="right" vertical="center"/>
    </xf>
    <xf numFmtId="1" fontId="36" fillId="7" borderId="43" xfId="0" applyNumberFormat="1" applyFont="1" applyFill="1" applyBorder="1" applyAlignment="1">
      <alignment horizontal="right" vertical="center"/>
    </xf>
    <xf numFmtId="1" fontId="34" fillId="7" borderId="41" xfId="0" applyNumberFormat="1" applyFont="1" applyFill="1" applyBorder="1" applyAlignment="1">
      <alignment horizontal="right" vertical="center"/>
    </xf>
    <xf numFmtId="1" fontId="35" fillId="7" borderId="44" xfId="0" applyNumberFormat="1" applyFont="1" applyFill="1" applyBorder="1" applyAlignment="1">
      <alignment horizontal="right" vertical="center"/>
    </xf>
    <xf numFmtId="1" fontId="37" fillId="7" borderId="45" xfId="0" applyNumberFormat="1" applyFont="1" applyFill="1" applyBorder="1" applyAlignment="1">
      <alignment horizontal="right" vertical="center"/>
    </xf>
    <xf numFmtId="0" fontId="25" fillId="3" borderId="10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36" fillId="0" borderId="73" xfId="0" applyFont="1" applyFill="1" applyBorder="1" applyAlignment="1">
      <alignment horizontal="right" vertical="center"/>
    </xf>
    <xf numFmtId="0" fontId="36" fillId="0" borderId="47" xfId="0" applyFont="1" applyFill="1" applyBorder="1" applyAlignment="1">
      <alignment horizontal="right" vertical="center"/>
    </xf>
    <xf numFmtId="0" fontId="37" fillId="0" borderId="45" xfId="0" applyFont="1" applyBorder="1" applyAlignment="1">
      <alignment horizontal="right" vertical="center"/>
    </xf>
    <xf numFmtId="0" fontId="34" fillId="0" borderId="18" xfId="0" applyFont="1" applyBorder="1" applyAlignment="1">
      <alignment horizontal="right" vertical="center"/>
    </xf>
    <xf numFmtId="0" fontId="34" fillId="0" borderId="34" xfId="0" applyFont="1" applyBorder="1" applyAlignment="1">
      <alignment horizontal="right" vertical="center"/>
    </xf>
    <xf numFmtId="0" fontId="37" fillId="0" borderId="20" xfId="0" applyFont="1" applyBorder="1" applyAlignment="1">
      <alignment horizontal="right" vertical="center"/>
    </xf>
    <xf numFmtId="0" fontId="52" fillId="0" borderId="0" xfId="0" applyFont="1" applyAlignment="1">
      <alignment vertical="center"/>
    </xf>
    <xf numFmtId="0" fontId="34" fillId="0" borderId="57" xfId="0" applyFont="1" applyBorder="1" applyAlignment="1">
      <alignment horizontal="right" vertical="center"/>
    </xf>
    <xf numFmtId="0" fontId="36" fillId="0" borderId="52" xfId="0" applyFont="1" applyFill="1" applyBorder="1" applyAlignment="1">
      <alignment horizontal="right" vertical="center"/>
    </xf>
    <xf numFmtId="0" fontId="37" fillId="0" borderId="52" xfId="0" applyFont="1" applyBorder="1" applyAlignment="1">
      <alignment horizontal="right" vertical="center"/>
    </xf>
    <xf numFmtId="0" fontId="36" fillId="0" borderId="23" xfId="0" applyFont="1" applyBorder="1" applyAlignment="1">
      <alignment horizontal="right" vertical="center"/>
    </xf>
    <xf numFmtId="0" fontId="37" fillId="0" borderId="23" xfId="0" applyFont="1" applyBorder="1" applyAlignment="1">
      <alignment horizontal="right" vertical="center"/>
    </xf>
    <xf numFmtId="0" fontId="34" fillId="0" borderId="51" xfId="0" applyFont="1" applyBorder="1" applyAlignment="1">
      <alignment horizontal="right" vertical="center"/>
    </xf>
    <xf numFmtId="0" fontId="35" fillId="0" borderId="54" xfId="0" applyFont="1" applyBorder="1" applyAlignment="1">
      <alignment horizontal="right" vertical="center"/>
    </xf>
    <xf numFmtId="0" fontId="36" fillId="0" borderId="55" xfId="0" applyFont="1" applyBorder="1" applyAlignment="1">
      <alignment horizontal="right" vertical="center"/>
    </xf>
    <xf numFmtId="0" fontId="37" fillId="0" borderId="55" xfId="0" applyFont="1" applyBorder="1" applyAlignment="1">
      <alignment horizontal="right" vertical="center"/>
    </xf>
    <xf numFmtId="0" fontId="34" fillId="0" borderId="41" xfId="0" applyFont="1" applyBorder="1" applyAlignment="1">
      <alignment horizontal="right" vertical="center"/>
    </xf>
    <xf numFmtId="0" fontId="35" fillId="0" borderId="44" xfId="0" applyFont="1" applyBorder="1" applyAlignment="1">
      <alignment horizontal="right" vertical="center"/>
    </xf>
    <xf numFmtId="0" fontId="37" fillId="0" borderId="46" xfId="0" applyFont="1" applyBorder="1" applyAlignment="1">
      <alignment horizontal="right" vertical="center"/>
    </xf>
    <xf numFmtId="0" fontId="36" fillId="0" borderId="55" xfId="0" applyFont="1" applyFill="1" applyBorder="1" applyAlignment="1">
      <alignment horizontal="right" vertical="center"/>
    </xf>
    <xf numFmtId="0" fontId="36" fillId="0" borderId="80" xfId="0" applyFont="1" applyBorder="1" applyAlignment="1">
      <alignment horizontal="right" vertical="center"/>
    </xf>
    <xf numFmtId="0" fontId="36" fillId="0" borderId="29" xfId="0" applyFont="1" applyBorder="1" applyAlignment="1">
      <alignment horizontal="right" vertical="center"/>
    </xf>
    <xf numFmtId="0" fontId="34" fillId="0" borderId="33" xfId="0" applyFont="1" applyBorder="1" applyAlignment="1">
      <alignment horizontal="right" vertical="center"/>
    </xf>
    <xf numFmtId="0" fontId="37" fillId="0" borderId="29" xfId="0" applyFont="1" applyBorder="1" applyAlignment="1">
      <alignment horizontal="right" vertical="center"/>
    </xf>
    <xf numFmtId="0" fontId="36" fillId="0" borderId="47" xfId="0" applyFont="1" applyBorder="1" applyAlignment="1">
      <alignment horizontal="right" vertical="center"/>
    </xf>
    <xf numFmtId="0" fontId="34" fillId="0" borderId="79" xfId="0" applyFont="1" applyBorder="1" applyAlignment="1">
      <alignment horizontal="right" vertical="center"/>
    </xf>
    <xf numFmtId="0" fontId="37" fillId="0" borderId="47" xfId="0" applyFont="1" applyBorder="1" applyAlignment="1">
      <alignment horizontal="right" vertical="center"/>
    </xf>
    <xf numFmtId="0" fontId="36" fillId="0" borderId="43" xfId="0" applyFont="1" applyBorder="1" applyAlignment="1">
      <alignment horizontal="right" vertical="center"/>
    </xf>
    <xf numFmtId="0" fontId="34" fillId="0" borderId="40" xfId="0" applyFont="1" applyBorder="1" applyAlignment="1">
      <alignment horizontal="right" vertical="center"/>
    </xf>
    <xf numFmtId="0" fontId="37" fillId="0" borderId="43" xfId="0" applyFont="1" applyBorder="1" applyAlignment="1">
      <alignment horizontal="right" vertical="center"/>
    </xf>
    <xf numFmtId="0" fontId="25" fillId="3" borderId="7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vertical="center"/>
    </xf>
    <xf numFmtId="0" fontId="36" fillId="0" borderId="22" xfId="0" applyFont="1" applyBorder="1" applyAlignment="1">
      <alignment horizontal="right" vertical="center"/>
    </xf>
    <xf numFmtId="164" fontId="39" fillId="2" borderId="19" xfId="0" applyNumberFormat="1" applyFont="1" applyFill="1" applyBorder="1" applyAlignment="1">
      <alignment vertical="center"/>
    </xf>
    <xf numFmtId="164" fontId="40" fillId="2" borderId="21" xfId="0" applyNumberFormat="1" applyFont="1" applyFill="1" applyBorder="1" applyAlignment="1">
      <alignment vertical="center"/>
    </xf>
    <xf numFmtId="164" fontId="41" fillId="2" borderId="22" xfId="0" applyNumberFormat="1" applyFont="1" applyFill="1" applyBorder="1" applyAlignment="1">
      <alignment vertical="center"/>
    </xf>
    <xf numFmtId="0" fontId="28" fillId="0" borderId="77" xfId="0" applyFont="1" applyFill="1" applyBorder="1" applyAlignment="1">
      <alignment horizontal="left" vertical="center"/>
    </xf>
    <xf numFmtId="0" fontId="36" fillId="0" borderId="37" xfId="0" applyFont="1" applyBorder="1" applyAlignment="1">
      <alignment horizontal="right" vertical="center"/>
    </xf>
    <xf numFmtId="164" fontId="39" fillId="2" borderId="35" xfId="0" applyNumberFormat="1" applyFont="1" applyFill="1" applyBorder="1" applyAlignment="1">
      <alignment vertical="center"/>
    </xf>
    <xf numFmtId="164" fontId="40" fillId="2" borderId="36" xfId="0" applyNumberFormat="1" applyFont="1" applyFill="1" applyBorder="1" applyAlignment="1">
      <alignment vertical="center"/>
    </xf>
    <xf numFmtId="164" fontId="41" fillId="2" borderId="37" xfId="0" applyNumberFormat="1" applyFont="1" applyFill="1" applyBorder="1" applyAlignment="1">
      <alignment vertical="center"/>
    </xf>
    <xf numFmtId="0" fontId="28" fillId="0" borderId="64" xfId="0" applyFont="1" applyFill="1" applyBorder="1" applyAlignment="1">
      <alignment horizontal="left" vertical="center"/>
    </xf>
    <xf numFmtId="0" fontId="36" fillId="0" borderId="45" xfId="0" applyFont="1" applyBorder="1" applyAlignment="1">
      <alignment horizontal="right" vertical="center"/>
    </xf>
    <xf numFmtId="164" fontId="39" fillId="2" borderId="42" xfId="0" applyNumberFormat="1" applyFont="1" applyFill="1" applyBorder="1" applyAlignment="1">
      <alignment vertical="center"/>
    </xf>
    <xf numFmtId="164" fontId="40" fillId="2" borderId="44" xfId="0" applyNumberFormat="1" applyFont="1" applyFill="1" applyBorder="1" applyAlignment="1">
      <alignment vertical="center"/>
    </xf>
    <xf numFmtId="164" fontId="41" fillId="2" borderId="45" xfId="0" applyNumberFormat="1" applyFont="1" applyFill="1" applyBorder="1" applyAlignment="1">
      <alignment vertical="center"/>
    </xf>
    <xf numFmtId="0" fontId="28" fillId="0" borderId="4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vertical="center"/>
    </xf>
    <xf numFmtId="0" fontId="36" fillId="0" borderId="7" xfId="0" applyFont="1" applyBorder="1" applyAlignment="1">
      <alignment horizontal="right" vertical="center"/>
    </xf>
    <xf numFmtId="164" fontId="39" fillId="2" borderId="7" xfId="0" applyNumberFormat="1" applyFont="1" applyFill="1" applyBorder="1" applyAlignment="1">
      <alignment vertical="center"/>
    </xf>
    <xf numFmtId="164" fontId="40" fillId="2" borderId="7" xfId="0" applyNumberFormat="1" applyFont="1" applyFill="1" applyBorder="1" applyAlignment="1">
      <alignment vertical="center"/>
    </xf>
    <xf numFmtId="164" fontId="41" fillId="2" borderId="7" xfId="0" applyNumberFormat="1" applyFont="1" applyFill="1" applyBorder="1" applyAlignment="1">
      <alignment vertical="center"/>
    </xf>
    <xf numFmtId="164" fontId="39" fillId="0" borderId="19" xfId="0" applyNumberFormat="1" applyFont="1" applyFill="1" applyBorder="1" applyAlignment="1">
      <alignment vertical="center"/>
    </xf>
    <xf numFmtId="164" fontId="40" fillId="0" borderId="21" xfId="0" applyNumberFormat="1" applyFont="1" applyFill="1" applyBorder="1" applyAlignment="1">
      <alignment vertical="center"/>
    </xf>
    <xf numFmtId="164" fontId="41" fillId="0" borderId="22" xfId="0" applyNumberFormat="1" applyFont="1" applyFill="1" applyBorder="1" applyAlignment="1">
      <alignment vertical="center"/>
    </xf>
    <xf numFmtId="0" fontId="36" fillId="0" borderId="37" xfId="0" applyFont="1" applyFill="1" applyBorder="1" applyAlignment="1">
      <alignment horizontal="right" vertical="center"/>
    </xf>
    <xf numFmtId="164" fontId="39" fillId="0" borderId="35" xfId="0" applyNumberFormat="1" applyFont="1" applyFill="1" applyBorder="1" applyAlignment="1">
      <alignment vertical="center"/>
    </xf>
    <xf numFmtId="164" fontId="40" fillId="0" borderId="36" xfId="0" applyNumberFormat="1" applyFont="1" applyFill="1" applyBorder="1" applyAlignment="1">
      <alignment vertical="center"/>
    </xf>
    <xf numFmtId="164" fontId="41" fillId="0" borderId="37" xfId="0" applyNumberFormat="1" applyFont="1" applyFill="1" applyBorder="1" applyAlignment="1">
      <alignment vertical="center"/>
    </xf>
    <xf numFmtId="0" fontId="36" fillId="0" borderId="45" xfId="0" applyFont="1" applyFill="1" applyBorder="1" applyAlignment="1">
      <alignment horizontal="right" vertical="center"/>
    </xf>
    <xf numFmtId="164" fontId="39" fillId="0" borderId="42" xfId="0" applyNumberFormat="1" applyFont="1" applyFill="1" applyBorder="1" applyAlignment="1">
      <alignment vertical="center"/>
    </xf>
    <xf numFmtId="164" fontId="40" fillId="0" borderId="44" xfId="0" applyNumberFormat="1" applyFont="1" applyFill="1" applyBorder="1" applyAlignment="1">
      <alignment vertical="center"/>
    </xf>
    <xf numFmtId="164" fontId="41" fillId="0" borderId="45" xfId="0" applyNumberFormat="1" applyFont="1" applyFill="1" applyBorder="1" applyAlignment="1">
      <alignment vertical="center"/>
    </xf>
    <xf numFmtId="0" fontId="34" fillId="0" borderId="67" xfId="0" applyFont="1" applyBorder="1" applyAlignment="1">
      <alignment horizontal="right" vertical="center"/>
    </xf>
    <xf numFmtId="0" fontId="36" fillId="0" borderId="9" xfId="0" applyFont="1" applyBorder="1" applyAlignment="1">
      <alignment horizontal="right" vertical="center"/>
    </xf>
    <xf numFmtId="0" fontId="35" fillId="0" borderId="69" xfId="0" applyFont="1" applyBorder="1" applyAlignment="1">
      <alignment horizontal="right" vertical="center"/>
    </xf>
    <xf numFmtId="0" fontId="37" fillId="0" borderId="70" xfId="0" applyFont="1" applyBorder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69" fillId="0" borderId="0" xfId="0" applyFont="1" applyAlignment="1">
      <alignment horizontal="right" vertical="center"/>
    </xf>
    <xf numFmtId="0" fontId="70" fillId="0" borderId="0" xfId="0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69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53" fillId="0" borderId="0" xfId="0" applyFont="1" applyFill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3" fillId="0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164" fontId="71" fillId="0" borderId="0" xfId="0" applyNumberFormat="1" applyFont="1" applyAlignment="1">
      <alignment horizontal="center" vertical="center"/>
    </xf>
    <xf numFmtId="164" fontId="69" fillId="0" borderId="0" xfId="0" applyNumberFormat="1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164" fontId="70" fillId="0" borderId="0" xfId="0" applyNumberFormat="1" applyFont="1" applyAlignment="1">
      <alignment horizontal="center" vertical="center"/>
    </xf>
    <xf numFmtId="0" fontId="77" fillId="0" borderId="0" xfId="0" applyFont="1" applyAlignment="1">
      <alignment vertical="center"/>
    </xf>
    <xf numFmtId="0" fontId="78" fillId="0" borderId="0" xfId="0" applyFont="1"/>
    <xf numFmtId="0" fontId="79" fillId="0" borderId="0" xfId="0" applyFont="1" applyAlignment="1">
      <alignment horizontal="right" vertical="center"/>
    </xf>
    <xf numFmtId="0" fontId="80" fillId="0" borderId="0" xfId="0" applyFont="1" applyAlignment="1">
      <alignment horizontal="right" vertical="center"/>
    </xf>
    <xf numFmtId="0" fontId="8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/>
    <xf numFmtId="0" fontId="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" fillId="0" borderId="0" xfId="0" applyFont="1"/>
    <xf numFmtId="0" fontId="60" fillId="0" borderId="0" xfId="0" applyFont="1" applyAlignment="1">
      <alignment horizontal="left"/>
    </xf>
    <xf numFmtId="0" fontId="58" fillId="0" borderId="0" xfId="0" applyFont="1"/>
    <xf numFmtId="0" fontId="89" fillId="8" borderId="82" xfId="0" applyFont="1" applyFill="1" applyBorder="1" applyAlignment="1">
      <alignment horizontal="right" vertical="center"/>
    </xf>
    <xf numFmtId="0" fontId="51" fillId="8" borderId="83" xfId="0" applyFont="1" applyFill="1" applyBorder="1" applyAlignment="1">
      <alignment horizontal="center" vertical="center"/>
    </xf>
    <xf numFmtId="0" fontId="90" fillId="8" borderId="84" xfId="0" applyFont="1" applyFill="1" applyBorder="1" applyAlignment="1">
      <alignment horizontal="right" vertical="center"/>
    </xf>
    <xf numFmtId="164" fontId="91" fillId="7" borderId="14" xfId="0" applyNumberFormat="1" applyFont="1" applyFill="1" applyBorder="1" applyAlignment="1">
      <alignment vertical="center"/>
    </xf>
    <xf numFmtId="0" fontId="54" fillId="0" borderId="78" xfId="0" applyFont="1" applyBorder="1" applyAlignment="1">
      <alignment horizontal="left" vertical="center"/>
    </xf>
    <xf numFmtId="0" fontId="84" fillId="0" borderId="78" xfId="0" applyFont="1" applyBorder="1" applyAlignment="1">
      <alignment horizontal="left" vertical="center"/>
    </xf>
    <xf numFmtId="0" fontId="82" fillId="0" borderId="0" xfId="0" applyFont="1" applyAlignment="1">
      <alignment textRotation="90"/>
    </xf>
    <xf numFmtId="9" fontId="95" fillId="9" borderId="14" xfId="0" applyNumberFormat="1" applyFont="1" applyFill="1" applyBorder="1" applyAlignment="1">
      <alignment horizontal="center" vertical="center" textRotation="90"/>
    </xf>
    <xf numFmtId="0" fontId="54" fillId="0" borderId="77" xfId="0" applyFont="1" applyBorder="1" applyAlignment="1">
      <alignment horizontal="left" vertical="center"/>
    </xf>
    <xf numFmtId="0" fontId="54" fillId="0" borderId="78" xfId="0" applyFont="1" applyBorder="1" applyAlignment="1">
      <alignment vertical="center"/>
    </xf>
    <xf numFmtId="0" fontId="28" fillId="11" borderId="17" xfId="0" applyFont="1" applyFill="1" applyBorder="1" applyAlignment="1">
      <alignment horizontal="left" vertical="center"/>
    </xf>
    <xf numFmtId="0" fontId="28" fillId="11" borderId="25" xfId="0" applyFont="1" applyFill="1" applyBorder="1" applyAlignment="1">
      <alignment horizontal="left" vertical="center"/>
    </xf>
    <xf numFmtId="0" fontId="28" fillId="11" borderId="33" xfId="0" applyFont="1" applyFill="1" applyBorder="1" applyAlignment="1">
      <alignment horizontal="left" vertical="center"/>
    </xf>
    <xf numFmtId="0" fontId="28" fillId="11" borderId="38" xfId="0" applyFont="1" applyFill="1" applyBorder="1" applyAlignment="1">
      <alignment horizontal="left" vertical="center"/>
    </xf>
    <xf numFmtId="0" fontId="28" fillId="11" borderId="40" xfId="0" applyFont="1" applyFill="1" applyBorder="1" applyAlignment="1">
      <alignment horizontal="left" vertical="center"/>
    </xf>
    <xf numFmtId="0" fontId="28" fillId="11" borderId="48" xfId="0" applyFont="1" applyFill="1" applyBorder="1" applyAlignment="1">
      <alignment horizontal="left" vertical="center"/>
    </xf>
    <xf numFmtId="0" fontId="28" fillId="11" borderId="13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8" fillId="11" borderId="26" xfId="0" applyFont="1" applyFill="1" applyBorder="1" applyAlignment="1">
      <alignment horizontal="left" vertical="center"/>
    </xf>
    <xf numFmtId="0" fontId="28" fillId="11" borderId="50" xfId="0" applyFont="1" applyFill="1" applyBorder="1" applyAlignment="1">
      <alignment horizontal="left" vertical="center"/>
    </xf>
    <xf numFmtId="0" fontId="28" fillId="11" borderId="23" xfId="0" applyFont="1" applyFill="1" applyBorder="1" applyAlignment="1">
      <alignment horizontal="left" vertical="center"/>
    </xf>
    <xf numFmtId="0" fontId="28" fillId="11" borderId="55" xfId="0" applyFont="1" applyFill="1" applyBorder="1" applyAlignment="1">
      <alignment horizontal="left" vertical="center"/>
    </xf>
    <xf numFmtId="0" fontId="28" fillId="11" borderId="46" xfId="0" applyFont="1" applyFill="1" applyBorder="1" applyAlignment="1">
      <alignment horizontal="left" vertical="center"/>
    </xf>
    <xf numFmtId="0" fontId="28" fillId="11" borderId="20" xfId="0" applyFont="1" applyFill="1" applyBorder="1" applyAlignment="1">
      <alignment horizontal="left" vertical="center"/>
    </xf>
    <xf numFmtId="0" fontId="28" fillId="11" borderId="75" xfId="0" applyFont="1" applyFill="1" applyBorder="1" applyAlignment="1">
      <alignment horizontal="left" vertical="center"/>
    </xf>
    <xf numFmtId="0" fontId="48" fillId="11" borderId="22" xfId="0" applyFont="1" applyFill="1" applyBorder="1" applyAlignment="1">
      <alignment vertical="center" wrapText="1"/>
    </xf>
    <xf numFmtId="0" fontId="48" fillId="11" borderId="72" xfId="0" applyFont="1" applyFill="1" applyBorder="1" applyAlignment="1">
      <alignment vertical="center" wrapText="1"/>
    </xf>
    <xf numFmtId="0" fontId="48" fillId="11" borderId="22" xfId="0" applyFont="1" applyFill="1" applyBorder="1" applyAlignment="1">
      <alignment horizontal="left" vertical="center"/>
    </xf>
    <xf numFmtId="0" fontId="33" fillId="11" borderId="37" xfId="0" applyFont="1" applyFill="1" applyBorder="1" applyAlignment="1">
      <alignment horizontal="left" vertical="center"/>
    </xf>
    <xf numFmtId="0" fontId="33" fillId="11" borderId="39" xfId="0" applyFont="1" applyFill="1" applyBorder="1" applyAlignment="1">
      <alignment horizontal="left" vertical="center"/>
    </xf>
    <xf numFmtId="0" fontId="33" fillId="11" borderId="72" xfId="0" applyFont="1" applyFill="1" applyBorder="1" applyAlignment="1">
      <alignment horizontal="left" vertical="center"/>
    </xf>
    <xf numFmtId="0" fontId="33" fillId="11" borderId="31" xfId="0" applyFont="1" applyFill="1" applyBorder="1" applyAlignment="1">
      <alignment horizontal="left" vertical="center"/>
    </xf>
    <xf numFmtId="0" fontId="33" fillId="11" borderId="45" xfId="0" applyFont="1" applyFill="1" applyBorder="1" applyAlignment="1">
      <alignment horizontal="left" vertical="center"/>
    </xf>
    <xf numFmtId="0" fontId="33" fillId="11" borderId="23" xfId="0" applyFont="1" applyFill="1" applyBorder="1" applyAlignment="1">
      <alignment horizontal="left" vertical="center"/>
    </xf>
    <xf numFmtId="0" fontId="33" fillId="11" borderId="20" xfId="0" applyFont="1" applyFill="1" applyBorder="1" applyAlignment="1">
      <alignment horizontal="left" vertical="center"/>
    </xf>
    <xf numFmtId="0" fontId="33" fillId="11" borderId="46" xfId="0" applyFont="1" applyFill="1" applyBorder="1" applyAlignment="1">
      <alignment horizontal="left" vertical="center"/>
    </xf>
    <xf numFmtId="0" fontId="48" fillId="11" borderId="20" xfId="0" applyFont="1" applyFill="1" applyBorder="1" applyAlignment="1">
      <alignment horizontal="left" vertical="center"/>
    </xf>
    <xf numFmtId="0" fontId="49" fillId="11" borderId="22" xfId="0" applyFont="1" applyFill="1" applyBorder="1" applyAlignment="1">
      <alignment vertical="center" wrapText="1"/>
    </xf>
    <xf numFmtId="0" fontId="49" fillId="11" borderId="37" xfId="0" applyFont="1" applyFill="1" applyBorder="1" applyAlignment="1">
      <alignment vertical="center" wrapText="1"/>
    </xf>
    <xf numFmtId="0" fontId="49" fillId="11" borderId="37" xfId="0" applyFont="1" applyFill="1" applyBorder="1" applyAlignment="1">
      <alignment horizontal="left" vertical="center" wrapText="1"/>
    </xf>
    <xf numFmtId="0" fontId="49" fillId="11" borderId="45" xfId="0" applyFont="1" applyFill="1" applyBorder="1" applyAlignment="1">
      <alignment horizontal="left" vertical="center" wrapText="1"/>
    </xf>
    <xf numFmtId="0" fontId="28" fillId="11" borderId="4" xfId="0" applyFont="1" applyFill="1" applyBorder="1" applyAlignment="1">
      <alignment horizontal="left" vertical="center"/>
    </xf>
    <xf numFmtId="0" fontId="28" fillId="11" borderId="7" xfId="0" applyFont="1" applyFill="1" applyBorder="1" applyAlignment="1">
      <alignment horizontal="left" vertical="center"/>
    </xf>
    <xf numFmtId="0" fontId="33" fillId="11" borderId="32" xfId="0" applyFont="1" applyFill="1" applyBorder="1" applyAlignment="1">
      <alignment vertical="center" wrapText="1"/>
    </xf>
    <xf numFmtId="0" fontId="33" fillId="11" borderId="52" xfId="0" applyFont="1" applyFill="1" applyBorder="1" applyAlignment="1">
      <alignment vertical="center" wrapText="1"/>
    </xf>
    <xf numFmtId="46" fontId="39" fillId="0" borderId="14" xfId="0" applyNumberFormat="1" applyFont="1" applyFill="1" applyBorder="1" applyAlignment="1">
      <alignment vertical="center"/>
    </xf>
    <xf numFmtId="46" fontId="39" fillId="0" borderId="64" xfId="0" applyNumberFormat="1" applyFont="1" applyFill="1" applyBorder="1" applyAlignment="1">
      <alignment vertical="center"/>
    </xf>
    <xf numFmtId="0" fontId="33" fillId="11" borderId="39" xfId="0" applyFont="1" applyFill="1" applyBorder="1" applyAlignment="1">
      <alignment vertical="center" wrapText="1"/>
    </xf>
    <xf numFmtId="0" fontId="33" fillId="11" borderId="45" xfId="0" applyFont="1" applyFill="1" applyBorder="1" applyAlignment="1">
      <alignment vertical="center" wrapText="1"/>
    </xf>
    <xf numFmtId="0" fontId="33" fillId="11" borderId="72" xfId="0" applyFont="1" applyFill="1" applyBorder="1" applyAlignment="1">
      <alignment vertical="center" wrapText="1"/>
    </xf>
    <xf numFmtId="0" fontId="38" fillId="0" borderId="34" xfId="0" applyFont="1" applyFill="1" applyBorder="1" applyAlignment="1" applyProtection="1">
      <alignment horizontal="right" vertical="center"/>
      <protection locked="0" hidden="1"/>
    </xf>
    <xf numFmtId="0" fontId="37" fillId="0" borderId="37" xfId="0" applyFont="1" applyFill="1" applyBorder="1" applyAlignment="1" applyProtection="1">
      <alignment horizontal="right" vertical="center"/>
      <protection locked="0" hidden="1"/>
    </xf>
    <xf numFmtId="0" fontId="34" fillId="0" borderId="27" xfId="0" applyFont="1" applyFill="1" applyBorder="1" applyAlignment="1" applyProtection="1">
      <alignment horizontal="right" vertical="center"/>
      <protection locked="0" hidden="1"/>
    </xf>
    <xf numFmtId="0" fontId="37" fillId="0" borderId="31" xfId="0" applyFont="1" applyFill="1" applyBorder="1" applyAlignment="1" applyProtection="1">
      <alignment horizontal="right" vertical="center"/>
      <protection locked="0" hidden="1"/>
    </xf>
    <xf numFmtId="0" fontId="34" fillId="0" borderId="28" xfId="0" applyFont="1" applyFill="1" applyBorder="1" applyAlignment="1" applyProtection="1">
      <alignment horizontal="right" vertical="center"/>
      <protection locked="0" hidden="1"/>
    </xf>
    <xf numFmtId="0" fontId="37" fillId="0" borderId="32" xfId="0" applyFont="1" applyFill="1" applyBorder="1" applyAlignment="1" applyProtection="1">
      <alignment horizontal="right" vertical="center"/>
      <protection locked="0" hidden="1"/>
    </xf>
    <xf numFmtId="0" fontId="34" fillId="0" borderId="18" xfId="0" applyFont="1" applyFill="1" applyBorder="1" applyAlignment="1" applyProtection="1">
      <alignment horizontal="right" vertical="center"/>
      <protection locked="0" hidden="1"/>
    </xf>
    <xf numFmtId="0" fontId="37" fillId="0" borderId="23" xfId="0" applyFont="1" applyFill="1" applyBorder="1" applyAlignment="1" applyProtection="1">
      <alignment horizontal="right" vertical="center"/>
      <protection locked="0" hidden="1"/>
    </xf>
    <xf numFmtId="0" fontId="34" fillId="0" borderId="34" xfId="0" applyFont="1" applyFill="1" applyBorder="1" applyAlignment="1" applyProtection="1">
      <alignment horizontal="right" vertical="center"/>
      <protection locked="0" hidden="1"/>
    </xf>
    <xf numFmtId="0" fontId="34" fillId="0" borderId="57" xfId="0" applyFont="1" applyFill="1" applyBorder="1" applyAlignment="1" applyProtection="1">
      <alignment horizontal="right" vertical="center"/>
      <protection locked="0" hidden="1"/>
    </xf>
    <xf numFmtId="0" fontId="37" fillId="0" borderId="39" xfId="0" applyFont="1" applyFill="1" applyBorder="1" applyAlignment="1" applyProtection="1">
      <alignment horizontal="right" vertical="center"/>
      <protection locked="0" hidden="1"/>
    </xf>
    <xf numFmtId="0" fontId="34" fillId="0" borderId="59" xfId="0" applyFont="1" applyFill="1" applyBorder="1" applyAlignment="1" applyProtection="1">
      <alignment horizontal="right" vertical="center"/>
      <protection locked="0" hidden="1"/>
    </xf>
    <xf numFmtId="0" fontId="37" fillId="0" borderId="52" xfId="0" applyFont="1" applyFill="1" applyBorder="1" applyAlignment="1" applyProtection="1">
      <alignment horizontal="right" vertical="center"/>
      <protection locked="0" hidden="1"/>
    </xf>
    <xf numFmtId="0" fontId="34" fillId="0" borderId="41" xfId="0" applyFont="1" applyFill="1" applyBorder="1" applyAlignment="1" applyProtection="1">
      <alignment horizontal="right" vertical="center"/>
      <protection locked="0" hidden="1"/>
    </xf>
    <xf numFmtId="0" fontId="37" fillId="0" borderId="46" xfId="0" applyFont="1" applyFill="1" applyBorder="1" applyAlignment="1" applyProtection="1">
      <alignment horizontal="right" vertical="center"/>
      <protection locked="0" hidden="1"/>
    </xf>
    <xf numFmtId="0" fontId="38" fillId="0" borderId="57" xfId="0" applyFont="1" applyFill="1" applyBorder="1" applyAlignment="1" applyProtection="1">
      <alignment horizontal="right" vertical="center"/>
      <protection locked="0" hidden="1"/>
    </xf>
    <xf numFmtId="0" fontId="35" fillId="0" borderId="21" xfId="0" applyFont="1" applyFill="1" applyBorder="1" applyAlignment="1" applyProtection="1">
      <alignment horizontal="right" vertical="center"/>
      <protection locked="0" hidden="1"/>
    </xf>
    <xf numFmtId="0" fontId="37" fillId="0" borderId="22" xfId="0" applyFont="1" applyFill="1" applyBorder="1" applyAlignment="1" applyProtection="1">
      <alignment horizontal="right" vertical="center"/>
      <protection locked="0" hidden="1"/>
    </xf>
    <xf numFmtId="0" fontId="34" fillId="0" borderId="21" xfId="0" applyFont="1" applyFill="1" applyBorder="1" applyAlignment="1" applyProtection="1">
      <alignment horizontal="right" vertical="center"/>
      <protection locked="0" hidden="1"/>
    </xf>
    <xf numFmtId="0" fontId="38" fillId="0" borderId="18" xfId="0" applyFont="1" applyFill="1" applyBorder="1" applyAlignment="1" applyProtection="1">
      <alignment horizontal="right" vertical="center"/>
      <protection locked="0" hidden="1"/>
    </xf>
    <xf numFmtId="0" fontId="34" fillId="0" borderId="51" xfId="0" applyFont="1" applyFill="1" applyBorder="1" applyAlignment="1" applyProtection="1">
      <alignment horizontal="right" vertical="center"/>
      <protection locked="0" hidden="1"/>
    </xf>
    <xf numFmtId="0" fontId="35" fillId="0" borderId="54" xfId="0" applyFont="1" applyFill="1" applyBorder="1" applyAlignment="1" applyProtection="1">
      <alignment horizontal="right" vertical="center"/>
      <protection locked="0" hidden="1"/>
    </xf>
    <xf numFmtId="0" fontId="37" fillId="0" borderId="56" xfId="0" applyFont="1" applyFill="1" applyBorder="1" applyAlignment="1" applyProtection="1">
      <alignment horizontal="right" vertical="center"/>
      <protection locked="0" hidden="1"/>
    </xf>
    <xf numFmtId="0" fontId="37" fillId="0" borderId="55" xfId="0" applyFont="1" applyFill="1" applyBorder="1" applyAlignment="1" applyProtection="1">
      <alignment horizontal="right" vertical="center"/>
      <protection locked="0" hidden="1"/>
    </xf>
    <xf numFmtId="0" fontId="35" fillId="0" borderId="44" xfId="0" applyFont="1" applyFill="1" applyBorder="1" applyAlignment="1" applyProtection="1">
      <alignment horizontal="right" vertical="center"/>
      <protection locked="0" hidden="1"/>
    </xf>
    <xf numFmtId="0" fontId="37" fillId="0" borderId="45" xfId="0" applyFont="1" applyFill="1" applyBorder="1" applyAlignment="1" applyProtection="1">
      <alignment horizontal="right" vertical="center"/>
      <protection locked="0" hidden="1"/>
    </xf>
    <xf numFmtId="0" fontId="38" fillId="0" borderId="27" xfId="0" applyFont="1" applyFill="1" applyBorder="1" applyAlignment="1" applyProtection="1">
      <alignment horizontal="right" vertical="center"/>
      <protection locked="0" hidden="1"/>
    </xf>
    <xf numFmtId="0" fontId="34" fillId="0" borderId="67" xfId="0" applyFont="1" applyFill="1" applyBorder="1" applyAlignment="1" applyProtection="1">
      <alignment horizontal="right" vertical="center"/>
      <protection locked="0" hidden="1"/>
    </xf>
    <xf numFmtId="0" fontId="37" fillId="0" borderId="12" xfId="0" applyFont="1" applyFill="1" applyBorder="1" applyAlignment="1" applyProtection="1">
      <alignment horizontal="right" vertical="center"/>
      <protection locked="0" hidden="1"/>
    </xf>
    <xf numFmtId="0" fontId="34" fillId="0" borderId="68" xfId="0" applyFont="1" applyFill="1" applyBorder="1" applyAlignment="1" applyProtection="1">
      <alignment horizontal="right" vertical="center"/>
      <protection locked="0" hidden="1"/>
    </xf>
    <xf numFmtId="0" fontId="37" fillId="0" borderId="70" xfId="0" applyFont="1" applyFill="1" applyBorder="1" applyAlignment="1" applyProtection="1">
      <alignment horizontal="right" vertical="center"/>
      <protection locked="0" hidden="1"/>
    </xf>
    <xf numFmtId="0" fontId="38" fillId="0" borderId="67" xfId="0" applyFont="1" applyFill="1" applyBorder="1" applyAlignment="1" applyProtection="1">
      <alignment horizontal="right" vertical="center"/>
      <protection locked="0" hidden="1"/>
    </xf>
    <xf numFmtId="0" fontId="34" fillId="0" borderId="53" xfId="0" applyFont="1" applyFill="1" applyBorder="1" applyAlignment="1" applyProtection="1">
      <alignment horizontal="right" vertical="center"/>
      <protection locked="0" hidden="1"/>
    </xf>
    <xf numFmtId="0" fontId="34" fillId="0" borderId="35" xfId="0" applyFont="1" applyFill="1" applyBorder="1" applyAlignment="1" applyProtection="1">
      <alignment horizontal="right" vertical="center"/>
      <protection locked="0" hidden="1"/>
    </xf>
    <xf numFmtId="0" fontId="37" fillId="0" borderId="20" xfId="0" applyFont="1" applyFill="1" applyBorder="1" applyAlignment="1" applyProtection="1">
      <alignment horizontal="right" vertical="center"/>
      <protection locked="0" hidden="1"/>
    </xf>
    <xf numFmtId="0" fontId="35" fillId="0" borderId="36" xfId="0" applyFont="1" applyFill="1" applyBorder="1" applyAlignment="1" applyProtection="1">
      <alignment horizontal="right" vertical="center"/>
      <protection locked="0" hidden="1"/>
    </xf>
    <xf numFmtId="0" fontId="35" fillId="0" borderId="66" xfId="0" applyFont="1" applyFill="1" applyBorder="1" applyAlignment="1" applyProtection="1">
      <alignment horizontal="right" vertical="center"/>
      <protection locked="0" hidden="1"/>
    </xf>
    <xf numFmtId="0" fontId="34" fillId="0" borderId="42" xfId="0" applyFont="1" applyFill="1" applyBorder="1" applyAlignment="1" applyProtection="1">
      <alignment horizontal="right" vertical="center"/>
      <protection locked="0" hidden="1"/>
    </xf>
    <xf numFmtId="0" fontId="34" fillId="0" borderId="76" xfId="0" applyFont="1" applyFill="1" applyBorder="1" applyAlignment="1" applyProtection="1">
      <alignment horizontal="right" vertical="center"/>
      <protection locked="0" hidden="1"/>
    </xf>
    <xf numFmtId="0" fontId="35" fillId="0" borderId="74" xfId="0" applyFont="1" applyFill="1" applyBorder="1" applyAlignment="1" applyProtection="1">
      <alignment horizontal="right" vertical="center"/>
      <protection locked="0" hidden="1"/>
    </xf>
    <xf numFmtId="0" fontId="37" fillId="0" borderId="72" xfId="0" applyFont="1" applyFill="1" applyBorder="1" applyAlignment="1" applyProtection="1">
      <alignment horizontal="right" vertical="center"/>
      <protection locked="0" hidden="1"/>
    </xf>
    <xf numFmtId="0" fontId="35" fillId="0" borderId="53" xfId="0" applyFont="1" applyFill="1" applyBorder="1" applyAlignment="1" applyProtection="1">
      <alignment horizontal="right" vertical="center"/>
      <protection locked="0" hidden="1"/>
    </xf>
    <xf numFmtId="0" fontId="38" fillId="0" borderId="41" xfId="0" applyFont="1" applyFill="1" applyBorder="1" applyAlignment="1" applyProtection="1">
      <alignment horizontal="right" vertical="center"/>
      <protection locked="0" hidden="1"/>
    </xf>
    <xf numFmtId="0" fontId="34" fillId="0" borderId="19" xfId="0" applyFont="1" applyFill="1" applyBorder="1" applyAlignment="1" applyProtection="1">
      <alignment horizontal="right" vertical="center"/>
      <protection locked="0" hidden="1"/>
    </xf>
    <xf numFmtId="0" fontId="35" fillId="0" borderId="21" xfId="0" applyFont="1" applyBorder="1" applyAlignment="1" applyProtection="1">
      <alignment horizontal="right" vertical="center"/>
      <protection locked="0" hidden="1"/>
    </xf>
    <xf numFmtId="0" fontId="35" fillId="0" borderId="36" xfId="0" applyFont="1" applyBorder="1" applyAlignment="1" applyProtection="1">
      <alignment horizontal="right" vertical="center"/>
      <protection locked="0" hidden="1"/>
    </xf>
    <xf numFmtId="0" fontId="37" fillId="0" borderId="29" xfId="0" applyFont="1" applyFill="1" applyBorder="1" applyAlignment="1" applyProtection="1">
      <alignment horizontal="right" vertical="center"/>
      <protection locked="0" hidden="1"/>
    </xf>
    <xf numFmtId="0" fontId="35" fillId="0" borderId="30" xfId="0" applyFont="1" applyFill="1" applyBorder="1" applyAlignment="1" applyProtection="1">
      <alignment horizontal="right" vertical="center"/>
      <protection locked="0" hidden="1"/>
    </xf>
    <xf numFmtId="0" fontId="37" fillId="0" borderId="73" xfId="0" applyFont="1" applyFill="1" applyBorder="1" applyAlignment="1" applyProtection="1">
      <alignment horizontal="right" vertical="center"/>
      <protection locked="0" hidden="1"/>
    </xf>
    <xf numFmtId="0" fontId="34" fillId="0" borderId="71" xfId="0" applyFont="1" applyFill="1" applyBorder="1" applyAlignment="1" applyProtection="1">
      <alignment horizontal="right" vertical="center"/>
      <protection locked="0" hidden="1"/>
    </xf>
    <xf numFmtId="0" fontId="37" fillId="0" borderId="75" xfId="0" applyFont="1" applyFill="1" applyBorder="1" applyAlignment="1" applyProtection="1">
      <alignment horizontal="right" vertical="center"/>
      <protection locked="0" hidden="1"/>
    </xf>
    <xf numFmtId="0" fontId="38" fillId="0" borderId="71" xfId="0" applyFont="1" applyFill="1" applyBorder="1" applyAlignment="1" applyProtection="1">
      <alignment horizontal="right" vertical="center"/>
      <protection locked="0" hidden="1"/>
    </xf>
    <xf numFmtId="0" fontId="35" fillId="0" borderId="69" xfId="0" applyFont="1" applyFill="1" applyBorder="1" applyAlignment="1" applyProtection="1">
      <alignment horizontal="right" vertical="center"/>
      <protection locked="0" hidden="1"/>
    </xf>
    <xf numFmtId="0" fontId="34" fillId="4" borderId="41" xfId="0" applyFont="1" applyFill="1" applyBorder="1" applyAlignment="1" applyProtection="1">
      <alignment horizontal="right" vertical="center"/>
      <protection locked="0" hidden="1"/>
    </xf>
    <xf numFmtId="0" fontId="35" fillId="4" borderId="44" xfId="0" applyFont="1" applyFill="1" applyBorder="1" applyAlignment="1" applyProtection="1">
      <alignment horizontal="right" vertical="center"/>
      <protection locked="0" hidden="1"/>
    </xf>
    <xf numFmtId="0" fontId="37" fillId="4" borderId="45" xfId="0" applyFont="1" applyFill="1" applyBorder="1" applyAlignment="1" applyProtection="1">
      <alignment horizontal="right" vertical="center"/>
      <protection locked="0" hidden="1"/>
    </xf>
    <xf numFmtId="0" fontId="34" fillId="4" borderId="42" xfId="0" applyFont="1" applyFill="1" applyBorder="1" applyAlignment="1" applyProtection="1">
      <alignment horizontal="right" vertical="center"/>
      <protection locked="0" hidden="1"/>
    </xf>
    <xf numFmtId="0" fontId="37" fillId="4" borderId="46" xfId="0" applyFont="1" applyFill="1" applyBorder="1" applyAlignment="1" applyProtection="1">
      <alignment horizontal="right" vertical="center"/>
      <protection locked="0" hidden="1"/>
    </xf>
    <xf numFmtId="46" fontId="61" fillId="0" borderId="18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21" xfId="0" applyNumberFormat="1" applyFont="1" applyBorder="1" applyAlignment="1" applyProtection="1">
      <alignment horizontal="right" vertical="center"/>
      <protection locked="0" hidden="1"/>
    </xf>
    <xf numFmtId="46" fontId="63" fillId="0" borderId="22" xfId="0" applyNumberFormat="1" applyFont="1" applyFill="1" applyBorder="1" applyAlignment="1" applyProtection="1">
      <alignment horizontal="right" vertical="center"/>
      <protection locked="0" hidden="1"/>
    </xf>
    <xf numFmtId="46" fontId="61" fillId="0" borderId="19" xfId="0" applyNumberFormat="1" applyFont="1" applyFill="1" applyBorder="1" applyAlignment="1" applyProtection="1">
      <alignment horizontal="right" vertical="center"/>
      <protection locked="0" hidden="1"/>
    </xf>
    <xf numFmtId="46" fontId="64" fillId="0" borderId="23" xfId="0" applyNumberFormat="1" applyFont="1" applyFill="1" applyBorder="1" applyAlignment="1" applyProtection="1">
      <alignment horizontal="right" vertical="center"/>
      <protection locked="0" hidden="1"/>
    </xf>
    <xf numFmtId="46" fontId="64" fillId="0" borderId="22" xfId="0" applyNumberFormat="1" applyFont="1" applyFill="1" applyBorder="1" applyAlignment="1" applyProtection="1">
      <alignment horizontal="right" vertical="center"/>
      <protection locked="0" hidden="1"/>
    </xf>
    <xf numFmtId="46" fontId="61" fillId="0" borderId="34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36" xfId="0" applyNumberFormat="1" applyFont="1" applyBorder="1" applyAlignment="1" applyProtection="1">
      <alignment horizontal="right" vertical="center"/>
      <protection locked="0" hidden="1"/>
    </xf>
    <xf numFmtId="46" fontId="63" fillId="0" borderId="37" xfId="0" applyNumberFormat="1" applyFont="1" applyFill="1" applyBorder="1" applyAlignment="1" applyProtection="1">
      <alignment horizontal="right" vertical="center"/>
      <protection locked="0" hidden="1"/>
    </xf>
    <xf numFmtId="46" fontId="61" fillId="0" borderId="35" xfId="0" applyNumberFormat="1" applyFont="1" applyFill="1" applyBorder="1" applyAlignment="1" applyProtection="1">
      <alignment horizontal="right" vertical="center"/>
      <protection locked="0" hidden="1"/>
    </xf>
    <xf numFmtId="46" fontId="64" fillId="0" borderId="20" xfId="0" applyNumberFormat="1" applyFont="1" applyFill="1" applyBorder="1" applyAlignment="1" applyProtection="1">
      <alignment horizontal="right" vertical="center"/>
      <protection locked="0" hidden="1"/>
    </xf>
    <xf numFmtId="46" fontId="64" fillId="0" borderId="37" xfId="0" applyNumberFormat="1" applyFont="1" applyFill="1" applyBorder="1" applyAlignment="1" applyProtection="1">
      <alignment horizontal="right" vertical="center"/>
      <protection locked="0" hidden="1"/>
    </xf>
    <xf numFmtId="46" fontId="61" fillId="0" borderId="41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44" xfId="0" applyNumberFormat="1" applyFont="1" applyBorder="1" applyAlignment="1" applyProtection="1">
      <alignment horizontal="right" vertical="center"/>
      <protection locked="0" hidden="1"/>
    </xf>
    <xf numFmtId="46" fontId="63" fillId="0" borderId="45" xfId="0" applyNumberFormat="1" applyFont="1" applyFill="1" applyBorder="1" applyAlignment="1" applyProtection="1">
      <alignment horizontal="right" vertical="center"/>
      <protection locked="0" hidden="1"/>
    </xf>
    <xf numFmtId="46" fontId="61" fillId="0" borderId="42" xfId="0" applyNumberFormat="1" applyFont="1" applyFill="1" applyBorder="1" applyAlignment="1" applyProtection="1">
      <alignment horizontal="right" vertical="center"/>
      <protection locked="0" hidden="1"/>
    </xf>
    <xf numFmtId="46" fontId="64" fillId="0" borderId="39" xfId="0" applyNumberFormat="1" applyFont="1" applyFill="1" applyBorder="1" applyAlignment="1" applyProtection="1">
      <alignment horizontal="right" vertical="center"/>
      <protection locked="0" hidden="1"/>
    </xf>
    <xf numFmtId="46" fontId="64" fillId="0" borderId="52" xfId="0" applyNumberFormat="1" applyFont="1" applyFill="1" applyBorder="1" applyAlignment="1" applyProtection="1">
      <alignment horizontal="right" vertical="center"/>
      <protection locked="0" hidden="1"/>
    </xf>
    <xf numFmtId="46" fontId="61" fillId="4" borderId="71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76" xfId="0" applyNumberFormat="1" applyFont="1" applyFill="1" applyBorder="1" applyAlignment="1" applyProtection="1">
      <alignment horizontal="right" vertical="center"/>
      <protection locked="0" hidden="1"/>
    </xf>
    <xf numFmtId="46" fontId="61" fillId="4" borderId="6" xfId="0" applyNumberFormat="1" applyFont="1" applyFill="1" applyBorder="1" applyAlignment="1" applyProtection="1">
      <alignment horizontal="right" vertical="center"/>
      <protection locked="0" hidden="1"/>
    </xf>
    <xf numFmtId="46" fontId="61" fillId="4" borderId="76" xfId="0" applyNumberFormat="1" applyFont="1" applyFill="1" applyBorder="1" applyAlignment="1" applyProtection="1">
      <alignment horizontal="right" vertical="center"/>
      <protection locked="0" hidden="1"/>
    </xf>
    <xf numFmtId="46" fontId="64" fillId="4" borderId="5" xfId="0" applyNumberFormat="1" applyFont="1" applyFill="1" applyBorder="1" applyAlignment="1" applyProtection="1">
      <alignment horizontal="right" vertical="center"/>
      <protection locked="0" hidden="1"/>
    </xf>
    <xf numFmtId="46" fontId="64" fillId="4" borderId="6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74" xfId="0" applyNumberFormat="1" applyFont="1" applyFill="1" applyBorder="1" applyAlignment="1" applyProtection="1">
      <alignment horizontal="right" vertical="center"/>
      <protection locked="0" hidden="1"/>
    </xf>
    <xf numFmtId="46" fontId="64" fillId="4" borderId="75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75" xfId="0" applyNumberFormat="1" applyFont="1" applyFill="1" applyBorder="1" applyAlignment="1" applyProtection="1">
      <alignment horizontal="right" vertical="center"/>
      <protection locked="0" hidden="1"/>
    </xf>
    <xf numFmtId="46" fontId="64" fillId="4" borderId="14" xfId="0" applyNumberFormat="1" applyFont="1" applyFill="1" applyBorder="1" applyAlignment="1" applyProtection="1">
      <alignment horizontal="right" vertical="center"/>
      <protection locked="0" hidden="1"/>
    </xf>
    <xf numFmtId="46" fontId="61" fillId="4" borderId="68" xfId="0" applyNumberFormat="1" applyFont="1" applyFill="1" applyBorder="1" applyAlignment="1" applyProtection="1">
      <alignment horizontal="right" vertical="center"/>
      <protection locked="0" hidden="1"/>
    </xf>
    <xf numFmtId="46" fontId="62" fillId="4" borderId="69" xfId="0" applyNumberFormat="1" applyFont="1" applyFill="1" applyBorder="1" applyAlignment="1" applyProtection="1">
      <alignment horizontal="right" vertical="center"/>
      <protection locked="0" hidden="1"/>
    </xf>
    <xf numFmtId="46" fontId="64" fillId="4" borderId="70" xfId="0" applyNumberFormat="1" applyFont="1" applyFill="1" applyBorder="1" applyAlignment="1" applyProtection="1">
      <alignment horizontal="right" vertical="center"/>
      <protection locked="0" hidden="1"/>
    </xf>
    <xf numFmtId="46" fontId="61" fillId="4" borderId="67" xfId="0" applyNumberFormat="1" applyFont="1" applyFill="1" applyBorder="1" applyAlignment="1" applyProtection="1">
      <alignment horizontal="right" vertical="center"/>
      <protection locked="0" hidden="1"/>
    </xf>
    <xf numFmtId="46" fontId="64" fillId="4" borderId="12" xfId="0" applyNumberFormat="1" applyFont="1" applyFill="1" applyBorder="1" applyAlignment="1" applyProtection="1">
      <alignment horizontal="right" vertical="center"/>
      <protection locked="0" hidden="1"/>
    </xf>
    <xf numFmtId="0" fontId="35" fillId="0" borderId="74" xfId="0" applyFont="1" applyBorder="1" applyAlignment="1" applyProtection="1">
      <alignment horizontal="right" vertical="center"/>
      <protection locked="0" hidden="1"/>
    </xf>
    <xf numFmtId="0" fontId="35" fillId="0" borderId="30" xfId="0" applyFont="1" applyBorder="1" applyAlignment="1" applyProtection="1">
      <alignment horizontal="right" vertical="center"/>
      <protection locked="0" hidden="1"/>
    </xf>
    <xf numFmtId="0" fontId="35" fillId="0" borderId="66" xfId="0" applyFont="1" applyBorder="1" applyAlignment="1" applyProtection="1">
      <alignment horizontal="right" vertical="center"/>
      <protection locked="0" hidden="1"/>
    </xf>
    <xf numFmtId="0" fontId="34" fillId="7" borderId="27" xfId="0" applyFont="1" applyFill="1" applyBorder="1" applyAlignment="1" applyProtection="1">
      <alignment vertical="center"/>
      <protection locked="0" hidden="1"/>
    </xf>
    <xf numFmtId="0" fontId="35" fillId="7" borderId="30" xfId="0" applyFont="1" applyFill="1" applyBorder="1" applyAlignment="1" applyProtection="1">
      <alignment vertical="center"/>
      <protection locked="0" hidden="1"/>
    </xf>
    <xf numFmtId="0" fontId="37" fillId="7" borderId="31" xfId="0" applyFont="1" applyFill="1" applyBorder="1" applyAlignment="1" applyProtection="1">
      <alignment vertical="center"/>
      <protection locked="0" hidden="1"/>
    </xf>
    <xf numFmtId="0" fontId="34" fillId="7" borderId="28" xfId="0" applyFont="1" applyFill="1" applyBorder="1" applyAlignment="1" applyProtection="1">
      <alignment vertical="center"/>
      <protection locked="0" hidden="1"/>
    </xf>
    <xf numFmtId="0" fontId="37" fillId="7" borderId="32" xfId="0" applyFont="1" applyFill="1" applyBorder="1" applyAlignment="1" applyProtection="1">
      <alignment vertical="center"/>
      <protection locked="0" hidden="1"/>
    </xf>
    <xf numFmtId="0" fontId="38" fillId="7" borderId="27" xfId="0" applyFont="1" applyFill="1" applyBorder="1" applyAlignment="1" applyProtection="1">
      <alignment vertical="center"/>
      <protection locked="0" hidden="1"/>
    </xf>
    <xf numFmtId="0" fontId="34" fillId="7" borderId="34" xfId="0" applyFont="1" applyFill="1" applyBorder="1" applyAlignment="1" applyProtection="1">
      <alignment vertical="center"/>
      <protection locked="0" hidden="1"/>
    </xf>
    <xf numFmtId="0" fontId="35" fillId="7" borderId="36" xfId="0" applyFont="1" applyFill="1" applyBorder="1" applyAlignment="1" applyProtection="1">
      <alignment vertical="center"/>
      <protection locked="0" hidden="1"/>
    </xf>
    <xf numFmtId="0" fontId="37" fillId="7" borderId="37" xfId="0" applyFont="1" applyFill="1" applyBorder="1" applyAlignment="1" applyProtection="1">
      <alignment vertical="center"/>
      <protection locked="0" hidden="1"/>
    </xf>
    <xf numFmtId="0" fontId="34" fillId="7" borderId="35" xfId="0" applyFont="1" applyFill="1" applyBorder="1" applyAlignment="1" applyProtection="1">
      <alignment vertical="center"/>
      <protection locked="0" hidden="1"/>
    </xf>
    <xf numFmtId="0" fontId="37" fillId="7" borderId="20" xfId="0" applyFont="1" applyFill="1" applyBorder="1" applyAlignment="1" applyProtection="1">
      <alignment vertical="center"/>
      <protection locked="0" hidden="1"/>
    </xf>
    <xf numFmtId="0" fontId="38" fillId="7" borderId="34" xfId="0" applyFont="1" applyFill="1" applyBorder="1" applyAlignment="1" applyProtection="1">
      <alignment vertical="center"/>
      <protection locked="0" hidden="1"/>
    </xf>
    <xf numFmtId="0" fontId="34" fillId="7" borderId="57" xfId="0" applyFont="1" applyFill="1" applyBorder="1" applyAlignment="1" applyProtection="1">
      <alignment vertical="center"/>
      <protection locked="0" hidden="1"/>
    </xf>
    <xf numFmtId="0" fontId="35" fillId="7" borderId="66" xfId="0" applyFont="1" applyFill="1" applyBorder="1" applyAlignment="1" applyProtection="1">
      <alignment vertical="center"/>
      <protection locked="0" hidden="1"/>
    </xf>
    <xf numFmtId="0" fontId="37" fillId="7" borderId="39" xfId="0" applyFont="1" applyFill="1" applyBorder="1" applyAlignment="1" applyProtection="1">
      <alignment vertical="center"/>
      <protection locked="0" hidden="1"/>
    </xf>
    <xf numFmtId="0" fontId="34" fillId="7" borderId="59" xfId="0" applyFont="1" applyFill="1" applyBorder="1" applyAlignment="1" applyProtection="1">
      <alignment vertical="center"/>
      <protection locked="0" hidden="1"/>
    </xf>
    <xf numFmtId="0" fontId="37" fillId="7" borderId="52" xfId="0" applyFont="1" applyFill="1" applyBorder="1" applyAlignment="1" applyProtection="1">
      <alignment vertical="center"/>
      <protection locked="0" hidden="1"/>
    </xf>
    <xf numFmtId="0" fontId="38" fillId="7" borderId="57" xfId="0" applyFont="1" applyFill="1" applyBorder="1" applyAlignment="1" applyProtection="1">
      <alignment vertical="center"/>
      <protection locked="0" hidden="1"/>
    </xf>
    <xf numFmtId="0" fontId="34" fillId="7" borderId="41" xfId="0" applyFont="1" applyFill="1" applyBorder="1" applyAlignment="1" applyProtection="1">
      <alignment vertical="center"/>
      <protection locked="0" hidden="1"/>
    </xf>
    <xf numFmtId="0" fontId="35" fillId="7" borderId="44" xfId="0" applyFont="1" applyFill="1" applyBorder="1" applyAlignment="1" applyProtection="1">
      <alignment vertical="center"/>
      <protection locked="0" hidden="1"/>
    </xf>
    <xf numFmtId="0" fontId="37" fillId="7" borderId="45" xfId="0" applyFont="1" applyFill="1" applyBorder="1" applyAlignment="1" applyProtection="1">
      <alignment vertical="center"/>
      <protection locked="0" hidden="1"/>
    </xf>
    <xf numFmtId="0" fontId="34" fillId="7" borderId="42" xfId="0" applyFont="1" applyFill="1" applyBorder="1" applyAlignment="1" applyProtection="1">
      <alignment vertical="center"/>
      <protection locked="0" hidden="1"/>
    </xf>
    <xf numFmtId="0" fontId="37" fillId="7" borderId="46" xfId="0" applyFont="1" applyFill="1" applyBorder="1" applyAlignment="1" applyProtection="1">
      <alignment vertical="center"/>
      <protection locked="0" hidden="1"/>
    </xf>
    <xf numFmtId="0" fontId="38" fillId="7" borderId="41" xfId="0" applyFont="1" applyFill="1" applyBorder="1" applyAlignment="1" applyProtection="1">
      <alignment vertical="center"/>
      <protection locked="0" hidden="1"/>
    </xf>
    <xf numFmtId="0" fontId="34" fillId="0" borderId="34" xfId="0" applyFont="1" applyBorder="1" applyAlignment="1" applyProtection="1">
      <alignment horizontal="right" vertical="center"/>
      <protection locked="0" hidden="1"/>
    </xf>
    <xf numFmtId="0" fontId="37" fillId="0" borderId="20" xfId="0" applyFont="1" applyBorder="1" applyAlignment="1" applyProtection="1">
      <alignment horizontal="right" vertical="center"/>
      <protection locked="0" hidden="1"/>
    </xf>
    <xf numFmtId="0" fontId="37" fillId="0" borderId="37" xfId="0" applyFont="1" applyBorder="1" applyAlignment="1" applyProtection="1">
      <alignment horizontal="right" vertical="center"/>
      <protection locked="0" hidden="1"/>
    </xf>
    <xf numFmtId="0" fontId="66" fillId="0" borderId="37" xfId="0" applyFont="1" applyBorder="1" applyAlignment="1" applyProtection="1">
      <alignment vertical="center"/>
      <protection locked="0" hidden="1"/>
    </xf>
    <xf numFmtId="0" fontId="66" fillId="0" borderId="20" xfId="0" applyFont="1" applyBorder="1" applyAlignment="1" applyProtection="1">
      <alignment vertical="center"/>
      <protection locked="0" hidden="1"/>
    </xf>
    <xf numFmtId="0" fontId="34" fillId="0" borderId="57" xfId="0" applyFont="1" applyBorder="1" applyAlignment="1" applyProtection="1">
      <alignment horizontal="right" vertical="center"/>
      <protection locked="0" hidden="1"/>
    </xf>
    <xf numFmtId="0" fontId="37" fillId="0" borderId="52" xfId="0" applyFont="1" applyBorder="1" applyAlignment="1" applyProtection="1">
      <alignment horizontal="right" vertical="center"/>
      <protection locked="0" hidden="1"/>
    </xf>
    <xf numFmtId="0" fontId="37" fillId="0" borderId="39" xfId="0" applyFont="1" applyBorder="1" applyAlignment="1" applyProtection="1">
      <alignment horizontal="right" vertical="center"/>
      <protection locked="0" hidden="1"/>
    </xf>
    <xf numFmtId="0" fontId="66" fillId="0" borderId="39" xfId="0" applyFont="1" applyBorder="1" applyAlignment="1" applyProtection="1">
      <alignment vertical="center"/>
      <protection locked="0" hidden="1"/>
    </xf>
    <xf numFmtId="0" fontId="66" fillId="0" borderId="52" xfId="0" applyFont="1" applyBorder="1" applyAlignment="1" applyProtection="1">
      <alignment vertical="center"/>
      <protection locked="0" hidden="1"/>
    </xf>
    <xf numFmtId="0" fontId="34" fillId="0" borderId="18" xfId="0" applyFont="1" applyBorder="1" applyAlignment="1" applyProtection="1">
      <alignment horizontal="right" vertical="center"/>
      <protection locked="0" hidden="1"/>
    </xf>
    <xf numFmtId="0" fontId="37" fillId="0" borderId="23" xfId="0" applyFont="1" applyBorder="1" applyAlignment="1" applyProtection="1">
      <alignment horizontal="right" vertical="center"/>
      <protection locked="0" hidden="1"/>
    </xf>
    <xf numFmtId="0" fontId="37" fillId="0" borderId="22" xfId="0" applyFont="1" applyBorder="1" applyAlignment="1" applyProtection="1">
      <alignment horizontal="right" vertical="center"/>
      <protection locked="0" hidden="1"/>
    </xf>
    <xf numFmtId="0" fontId="66" fillId="0" borderId="22" xfId="0" applyFont="1" applyFill="1" applyBorder="1" applyAlignment="1" applyProtection="1">
      <alignment vertical="center"/>
      <protection locked="0" hidden="1"/>
    </xf>
    <xf numFmtId="0" fontId="66" fillId="0" borderId="23" xfId="0" applyFont="1" applyBorder="1" applyAlignment="1" applyProtection="1">
      <alignment vertical="center"/>
      <protection locked="0" hidden="1"/>
    </xf>
    <xf numFmtId="0" fontId="66" fillId="0" borderId="22" xfId="0" applyFont="1" applyBorder="1" applyAlignment="1" applyProtection="1">
      <alignment vertical="center"/>
      <protection locked="0" hidden="1"/>
    </xf>
    <xf numFmtId="0" fontId="34" fillId="0" borderId="51" xfId="0" applyFont="1" applyBorder="1" applyAlignment="1" applyProtection="1">
      <alignment horizontal="right" vertical="center"/>
      <protection locked="0" hidden="1"/>
    </xf>
    <xf numFmtId="0" fontId="35" fillId="0" borderId="54" xfId="0" applyFont="1" applyBorder="1" applyAlignment="1" applyProtection="1">
      <alignment horizontal="right" vertical="center"/>
      <protection locked="0" hidden="1"/>
    </xf>
    <xf numFmtId="0" fontId="37" fillId="0" borderId="55" xfId="0" applyFont="1" applyBorder="1" applyAlignment="1" applyProtection="1">
      <alignment horizontal="right" vertical="center"/>
      <protection locked="0" hidden="1"/>
    </xf>
    <xf numFmtId="0" fontId="37" fillId="0" borderId="56" xfId="0" applyFont="1" applyBorder="1" applyAlignment="1" applyProtection="1">
      <alignment horizontal="right" vertical="center"/>
      <protection locked="0" hidden="1"/>
    </xf>
    <xf numFmtId="0" fontId="66" fillId="0" borderId="56" xfId="0" applyFont="1" applyFill="1" applyBorder="1" applyAlignment="1" applyProtection="1">
      <alignment vertical="center"/>
      <protection locked="0" hidden="1"/>
    </xf>
    <xf numFmtId="0" fontId="66" fillId="0" borderId="55" xfId="0" applyFont="1" applyBorder="1" applyAlignment="1" applyProtection="1">
      <alignment vertical="center"/>
      <protection locked="0" hidden="1"/>
    </xf>
    <xf numFmtId="0" fontId="66" fillId="0" borderId="56" xfId="0" applyFont="1" applyBorder="1" applyAlignment="1" applyProtection="1">
      <alignment vertical="center"/>
      <protection locked="0" hidden="1"/>
    </xf>
    <xf numFmtId="0" fontId="34" fillId="0" borderId="41" xfId="0" applyFont="1" applyBorder="1" applyAlignment="1" applyProtection="1">
      <alignment horizontal="right" vertical="center"/>
      <protection locked="0" hidden="1"/>
    </xf>
    <xf numFmtId="0" fontId="35" fillId="0" borderId="44" xfId="0" applyFont="1" applyBorder="1" applyAlignment="1" applyProtection="1">
      <alignment horizontal="right" vertical="center"/>
      <protection locked="0" hidden="1"/>
    </xf>
    <xf numFmtId="0" fontId="37" fillId="0" borderId="46" xfId="0" applyFont="1" applyBorder="1" applyAlignment="1" applyProtection="1">
      <alignment horizontal="right" vertical="center"/>
      <protection locked="0" hidden="1"/>
    </xf>
    <xf numFmtId="0" fontId="37" fillId="0" borderId="45" xfId="0" applyFont="1" applyBorder="1" applyAlignment="1" applyProtection="1">
      <alignment horizontal="right" vertical="center"/>
      <protection locked="0" hidden="1"/>
    </xf>
    <xf numFmtId="0" fontId="66" fillId="0" borderId="45" xfId="0" applyFont="1" applyFill="1" applyBorder="1" applyAlignment="1" applyProtection="1">
      <alignment vertical="center"/>
      <protection locked="0" hidden="1"/>
    </xf>
    <xf numFmtId="0" fontId="66" fillId="0" borderId="46" xfId="0" applyFont="1" applyBorder="1" applyAlignment="1" applyProtection="1">
      <alignment vertical="center"/>
      <protection locked="0" hidden="1"/>
    </xf>
    <xf numFmtId="0" fontId="66" fillId="0" borderId="45" xfId="0" applyFont="1" applyBorder="1" applyAlignment="1" applyProtection="1">
      <alignment vertical="center"/>
      <protection locked="0" hidden="1"/>
    </xf>
    <xf numFmtId="0" fontId="37" fillId="0" borderId="31" xfId="0" applyFont="1" applyBorder="1" applyAlignment="1" applyProtection="1">
      <alignment horizontal="right" vertical="center"/>
      <protection locked="0" hidden="1"/>
    </xf>
    <xf numFmtId="0" fontId="34" fillId="0" borderId="24" xfId="0" applyFont="1" applyBorder="1" applyAlignment="1" applyProtection="1">
      <alignment horizontal="right" vertical="center"/>
      <protection locked="0" hidden="1"/>
    </xf>
    <xf numFmtId="0" fontId="34" fillId="0" borderId="33" xfId="0" applyFont="1" applyBorder="1" applyAlignment="1" applyProtection="1">
      <alignment horizontal="right" vertical="center"/>
      <protection locked="0" hidden="1"/>
    </xf>
    <xf numFmtId="0" fontId="37" fillId="0" borderId="29" xfId="0" applyFont="1" applyBorder="1" applyAlignment="1" applyProtection="1">
      <alignment horizontal="right" vertical="center"/>
      <protection locked="0" hidden="1"/>
    </xf>
    <xf numFmtId="0" fontId="34" fillId="0" borderId="77" xfId="0" applyFont="1" applyBorder="1" applyAlignment="1" applyProtection="1">
      <alignment horizontal="right" vertical="center"/>
      <protection locked="0" hidden="1"/>
    </xf>
    <xf numFmtId="0" fontId="34" fillId="0" borderId="79" xfId="0" applyFont="1" applyBorder="1" applyAlignment="1" applyProtection="1">
      <alignment horizontal="right" vertical="center"/>
      <protection locked="0" hidden="1"/>
    </xf>
    <xf numFmtId="0" fontId="37" fillId="0" borderId="47" xfId="0" applyFont="1" applyBorder="1" applyAlignment="1" applyProtection="1">
      <alignment horizontal="right" vertical="center"/>
      <protection locked="0" hidden="1"/>
    </xf>
    <xf numFmtId="0" fontId="34" fillId="0" borderId="78" xfId="0" applyFont="1" applyBorder="1" applyAlignment="1" applyProtection="1">
      <alignment horizontal="right" vertical="center"/>
      <protection locked="0" hidden="1"/>
    </xf>
    <xf numFmtId="0" fontId="34" fillId="0" borderId="40" xfId="0" applyFont="1" applyBorder="1" applyAlignment="1" applyProtection="1">
      <alignment horizontal="right" vertical="center"/>
      <protection locked="0" hidden="1"/>
    </xf>
    <xf numFmtId="0" fontId="37" fillId="0" borderId="43" xfId="0" applyFont="1" applyBorder="1" applyAlignment="1" applyProtection="1">
      <alignment horizontal="right" vertical="center"/>
      <protection locked="0" hidden="1"/>
    </xf>
    <xf numFmtId="0" fontId="34" fillId="0" borderId="64" xfId="0" applyFont="1" applyBorder="1" applyAlignment="1" applyProtection="1">
      <alignment horizontal="right" vertical="center"/>
      <protection locked="0" hidden="1"/>
    </xf>
    <xf numFmtId="0" fontId="36" fillId="0" borderId="22" xfId="0" applyFont="1" applyBorder="1" applyAlignment="1" applyProtection="1">
      <alignment horizontal="right" vertical="center"/>
      <protection locked="0" hidden="1"/>
    </xf>
    <xf numFmtId="0" fontId="36" fillId="0" borderId="37" xfId="0" applyFont="1" applyBorder="1" applyAlignment="1" applyProtection="1">
      <alignment horizontal="right" vertical="center"/>
      <protection locked="0" hidden="1"/>
    </xf>
    <xf numFmtId="0" fontId="34" fillId="0" borderId="36" xfId="0" applyFont="1" applyFill="1" applyBorder="1" applyAlignment="1" applyProtection="1">
      <alignment horizontal="right" vertical="center"/>
      <protection locked="0" hidden="1"/>
    </xf>
    <xf numFmtId="0" fontId="36" fillId="0" borderId="45" xfId="0" applyFont="1" applyBorder="1" applyAlignment="1" applyProtection="1">
      <alignment horizontal="right" vertical="center"/>
      <protection locked="0" hidden="1"/>
    </xf>
    <xf numFmtId="0" fontId="34" fillId="0" borderId="44" xfId="0" applyFont="1" applyFill="1" applyBorder="1" applyAlignment="1" applyProtection="1">
      <alignment horizontal="right" vertical="center"/>
      <protection locked="0" hidden="1"/>
    </xf>
    <xf numFmtId="0" fontId="36" fillId="0" borderId="7" xfId="0" applyFont="1" applyBorder="1" applyAlignment="1" applyProtection="1">
      <alignment horizontal="right" vertical="center"/>
      <protection locked="0" hidden="1"/>
    </xf>
    <xf numFmtId="0" fontId="37" fillId="0" borderId="7" xfId="0" applyFont="1" applyBorder="1" applyAlignment="1" applyProtection="1">
      <alignment horizontal="right" vertical="center"/>
      <protection locked="0" hidden="1"/>
    </xf>
    <xf numFmtId="0" fontId="37" fillId="0" borderId="7" xfId="0" applyFont="1" applyFill="1" applyBorder="1" applyAlignment="1" applyProtection="1">
      <alignment horizontal="right" vertical="center"/>
      <protection locked="0" hidden="1"/>
    </xf>
    <xf numFmtId="0" fontId="36" fillId="0" borderId="22" xfId="0" applyFont="1" applyFill="1" applyBorder="1" applyAlignment="1" applyProtection="1">
      <alignment horizontal="right" vertical="center"/>
      <protection locked="0" hidden="1"/>
    </xf>
    <xf numFmtId="0" fontId="36" fillId="0" borderId="37" xfId="0" applyFont="1" applyFill="1" applyBorder="1" applyAlignment="1" applyProtection="1">
      <alignment horizontal="right" vertical="center"/>
      <protection locked="0" hidden="1"/>
    </xf>
    <xf numFmtId="0" fontId="36" fillId="0" borderId="45" xfId="0" applyFont="1" applyFill="1" applyBorder="1" applyAlignment="1" applyProtection="1">
      <alignment horizontal="right" vertical="center"/>
      <protection locked="0" hidden="1"/>
    </xf>
    <xf numFmtId="0" fontId="68" fillId="0" borderId="69" xfId="0" applyFont="1" applyFill="1" applyBorder="1" applyAlignment="1" applyProtection="1">
      <alignment horizontal="right" vertical="center"/>
      <protection locked="0" hidden="1"/>
    </xf>
    <xf numFmtId="0" fontId="85" fillId="0" borderId="0" xfId="0" applyFont="1" applyAlignment="1">
      <alignment horizontal="center"/>
    </xf>
    <xf numFmtId="17" fontId="97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9" fontId="89" fillId="8" borderId="14" xfId="0" applyNumberFormat="1" applyFont="1" applyFill="1" applyBorder="1" applyAlignment="1">
      <alignment horizontal="center" vertical="center"/>
    </xf>
    <xf numFmtId="9" fontId="34" fillId="9" borderId="0" xfId="0" applyNumberFormat="1" applyFont="1" applyFill="1" applyAlignment="1">
      <alignment horizontal="center" vertical="center"/>
    </xf>
    <xf numFmtId="9" fontId="95" fillId="9" borderId="0" xfId="0" applyNumberFormat="1" applyFont="1" applyFill="1" applyAlignment="1">
      <alignment horizontal="center" vertical="center" textRotation="90"/>
    </xf>
    <xf numFmtId="0" fontId="54" fillId="0" borderId="24" xfId="0" applyFont="1" applyBorder="1" applyAlignment="1">
      <alignment horizontal="left" vertical="center"/>
    </xf>
    <xf numFmtId="3" fontId="39" fillId="7" borderId="11" xfId="0" applyNumberFormat="1" applyFont="1" applyFill="1" applyBorder="1" applyAlignment="1">
      <alignment horizontal="right" vertical="center"/>
    </xf>
    <xf numFmtId="164" fontId="101" fillId="7" borderId="11" xfId="0" applyNumberFormat="1" applyFont="1" applyFill="1" applyBorder="1" applyAlignment="1">
      <alignment horizontal="right" vertical="center"/>
    </xf>
    <xf numFmtId="3" fontId="102" fillId="7" borderId="24" xfId="0" applyNumberFormat="1" applyFont="1" applyFill="1" applyBorder="1" applyAlignment="1">
      <alignment horizontal="right" vertical="center"/>
    </xf>
    <xf numFmtId="164" fontId="103" fillId="7" borderId="14" xfId="0" applyNumberFormat="1" applyFont="1" applyFill="1" applyBorder="1" applyAlignment="1">
      <alignment vertical="center"/>
    </xf>
    <xf numFmtId="164" fontId="91" fillId="7" borderId="0" xfId="0" applyNumberFormat="1" applyFont="1" applyFill="1" applyAlignment="1">
      <alignment vertical="center"/>
    </xf>
    <xf numFmtId="3" fontId="38" fillId="7" borderId="24" xfId="0" applyNumberFormat="1" applyFont="1" applyFill="1" applyBorder="1" applyAlignment="1">
      <alignment horizontal="right" vertical="center"/>
    </xf>
    <xf numFmtId="3" fontId="38" fillId="7" borderId="77" xfId="0" applyNumberFormat="1" applyFont="1" applyFill="1" applyBorder="1" applyAlignment="1">
      <alignment horizontal="right" vertical="center"/>
    </xf>
    <xf numFmtId="3" fontId="38" fillId="7" borderId="64" xfId="0" applyNumberFormat="1" applyFont="1" applyFill="1" applyBorder="1" applyAlignment="1">
      <alignment horizontal="right" vertical="center"/>
    </xf>
    <xf numFmtId="164" fontId="103" fillId="7" borderId="36" xfId="0" applyNumberFormat="1" applyFont="1" applyFill="1" applyBorder="1" applyAlignment="1">
      <alignment vertical="center"/>
    </xf>
    <xf numFmtId="9" fontId="86" fillId="8" borderId="0" xfId="0" applyNumberFormat="1" applyFont="1" applyFill="1" applyAlignment="1">
      <alignment vertical="center"/>
    </xf>
    <xf numFmtId="17" fontId="97" fillId="0" borderId="0" xfId="0" applyNumberFormat="1" applyFont="1" applyAlignment="1">
      <alignment horizontal="centerContinuous" vertical="center" wrapText="1"/>
    </xf>
    <xf numFmtId="17" fontId="97" fillId="0" borderId="0" xfId="0" applyNumberFormat="1" applyFont="1" applyAlignment="1">
      <alignment horizontal="centerContinuous" vertical="center"/>
    </xf>
    <xf numFmtId="0" fontId="34" fillId="0" borderId="5" xfId="0" applyFont="1" applyBorder="1" applyAlignment="1">
      <alignment horizontal="centerContinuous" vertical="center"/>
    </xf>
    <xf numFmtId="0" fontId="8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0" fontId="0" fillId="0" borderId="0" xfId="3" applyNumberFormat="1" applyFont="1" applyAlignment="1">
      <alignment vertical="center"/>
    </xf>
    <xf numFmtId="166" fontId="54" fillId="0" borderId="0" xfId="0" applyNumberFormat="1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6" fillId="0" borderId="0" xfId="0" applyFont="1" applyAlignment="1">
      <alignment vertical="center"/>
    </xf>
    <xf numFmtId="17" fontId="109" fillId="3" borderId="1" xfId="0" applyNumberFormat="1" applyFont="1" applyFill="1" applyBorder="1" applyAlignment="1">
      <alignment vertical="center" wrapText="1"/>
    </xf>
    <xf numFmtId="17" fontId="18" fillId="3" borderId="4" xfId="0" applyNumberFormat="1" applyFont="1" applyFill="1" applyBorder="1" applyAlignment="1">
      <alignment horizontal="center" vertical="center" wrapText="1"/>
    </xf>
    <xf numFmtId="17" fontId="17" fillId="3" borderId="4" xfId="0" applyNumberFormat="1" applyFont="1" applyFill="1" applyBorder="1" applyAlignment="1">
      <alignment horizontal="center" vertical="center" wrapText="1"/>
    </xf>
    <xf numFmtId="17" fontId="110" fillId="3" borderId="49" xfId="0" applyNumberFormat="1" applyFont="1" applyFill="1" applyBorder="1" applyAlignment="1">
      <alignment horizontal="center" vertical="center" wrapText="1"/>
    </xf>
    <xf numFmtId="17" fontId="111" fillId="3" borderId="63" xfId="0" applyNumberFormat="1" applyFont="1" applyFill="1" applyBorder="1" applyAlignment="1">
      <alignment horizontal="center" vertical="center" wrapText="1"/>
    </xf>
    <xf numFmtId="17" fontId="112" fillId="3" borderId="61" xfId="0" applyNumberFormat="1" applyFont="1" applyFill="1" applyBorder="1" applyAlignment="1">
      <alignment horizontal="center" vertical="center" wrapText="1"/>
    </xf>
    <xf numFmtId="17" fontId="110" fillId="3" borderId="11" xfId="0" applyNumberFormat="1" applyFont="1" applyFill="1" applyBorder="1" applyAlignment="1">
      <alignment horizontal="center" vertical="center" wrapText="1"/>
    </xf>
    <xf numFmtId="0" fontId="48" fillId="12" borderId="67" xfId="0" applyFont="1" applyFill="1" applyBorder="1" applyAlignment="1">
      <alignment horizontal="center" vertical="center" wrapText="1"/>
    </xf>
    <xf numFmtId="10" fontId="113" fillId="0" borderId="12" xfId="3" applyNumberFormat="1" applyFont="1" applyBorder="1" applyAlignment="1">
      <alignment horizontal="center" vertical="center" wrapText="1"/>
    </xf>
    <xf numFmtId="0" fontId="26" fillId="12" borderId="67" xfId="0" applyFont="1" applyFill="1" applyBorder="1" applyAlignment="1">
      <alignment horizontal="center" vertical="center" wrapText="1"/>
    </xf>
    <xf numFmtId="10" fontId="114" fillId="0" borderId="12" xfId="3" applyNumberFormat="1" applyFont="1" applyBorder="1" applyAlignment="1">
      <alignment horizontal="center" vertical="center" wrapText="1"/>
    </xf>
    <xf numFmtId="0" fontId="20" fillId="12" borderId="67" xfId="0" applyFont="1" applyFill="1" applyBorder="1" applyAlignment="1">
      <alignment horizontal="center" vertical="center" wrapText="1"/>
    </xf>
    <xf numFmtId="10" fontId="115" fillId="0" borderId="12" xfId="3" applyNumberFormat="1" applyFont="1" applyBorder="1" applyAlignment="1">
      <alignment horizontal="center" vertical="center" wrapText="1"/>
    </xf>
    <xf numFmtId="0" fontId="116" fillId="0" borderId="89" xfId="0" applyFont="1" applyBorder="1" applyAlignment="1">
      <alignment horizontal="center" vertical="center" wrapText="1"/>
    </xf>
    <xf numFmtId="0" fontId="117" fillId="0" borderId="89" xfId="0" applyFont="1" applyBorder="1" applyAlignment="1">
      <alignment horizontal="center" vertical="center" wrapText="1"/>
    </xf>
    <xf numFmtId="0" fontId="112" fillId="0" borderId="89" xfId="0" applyFont="1" applyBorder="1" applyAlignment="1">
      <alignment horizontal="center" vertical="center" wrapText="1"/>
    </xf>
    <xf numFmtId="166" fontId="54" fillId="0" borderId="89" xfId="0" applyNumberFormat="1" applyFont="1" applyBorder="1" applyAlignment="1">
      <alignment horizontal="center" vertical="center" wrapText="1"/>
    </xf>
    <xf numFmtId="0" fontId="82" fillId="0" borderId="90" xfId="0" applyFont="1" applyBorder="1" applyAlignment="1">
      <alignment horizontal="center" vertical="center"/>
    </xf>
    <xf numFmtId="0" fontId="0" fillId="0" borderId="90" xfId="0" applyBorder="1" applyAlignment="1">
      <alignment vertical="center" wrapText="1"/>
    </xf>
    <xf numFmtId="0" fontId="118" fillId="0" borderId="90" xfId="0" applyFont="1" applyBorder="1" applyAlignment="1">
      <alignment vertical="center" wrapText="1"/>
    </xf>
    <xf numFmtId="0" fontId="38" fillId="0" borderId="92" xfId="0" applyFont="1" applyBorder="1" applyAlignment="1">
      <alignment horizontal="center" vertical="center"/>
    </xf>
    <xf numFmtId="0" fontId="35" fillId="0" borderId="93" xfId="0" applyFont="1" applyBorder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120" fillId="0" borderId="92" xfId="0" applyFont="1" applyBorder="1" applyAlignment="1">
      <alignment horizontal="center" vertical="center"/>
    </xf>
    <xf numFmtId="0" fontId="121" fillId="0" borderId="93" xfId="0" applyFont="1" applyBorder="1" applyAlignment="1">
      <alignment horizontal="center" vertical="center"/>
    </xf>
    <xf numFmtId="0" fontId="122" fillId="0" borderId="94" xfId="0" applyFont="1" applyBorder="1" applyAlignment="1">
      <alignment horizontal="center" vertical="center"/>
    </xf>
    <xf numFmtId="0" fontId="123" fillId="0" borderId="24" xfId="0" applyFont="1" applyBorder="1" applyAlignment="1">
      <alignment horizontal="center" vertical="center"/>
    </xf>
    <xf numFmtId="0" fontId="54" fillId="12" borderId="90" xfId="0" applyFont="1" applyFill="1" applyBorder="1" applyAlignment="1">
      <alignment vertical="center"/>
    </xf>
    <xf numFmtId="10" fontId="0" fillId="0" borderId="95" xfId="3" applyNumberFormat="1" applyFont="1" applyBorder="1" applyAlignment="1">
      <alignment vertical="center"/>
    </xf>
    <xf numFmtId="0" fontId="29" fillId="12" borderId="90" xfId="0" applyFont="1" applyFill="1" applyBorder="1" applyAlignment="1">
      <alignment vertical="center"/>
    </xf>
    <xf numFmtId="10" fontId="124" fillId="0" borderId="95" xfId="3" applyNumberFormat="1" applyFont="1" applyBorder="1" applyAlignment="1">
      <alignment vertical="center"/>
    </xf>
    <xf numFmtId="0" fontId="84" fillId="12" borderId="90" xfId="0" applyFont="1" applyFill="1" applyBorder="1" applyAlignment="1">
      <alignment vertical="center"/>
    </xf>
    <xf numFmtId="10" fontId="125" fillId="0" borderId="95" xfId="3" applyNumberFormat="1" applyFont="1" applyBorder="1" applyAlignment="1">
      <alignment vertical="center"/>
    </xf>
    <xf numFmtId="167" fontId="0" fillId="0" borderId="95" xfId="3" applyNumberFormat="1" applyFont="1" applyBorder="1" applyAlignment="1">
      <alignment vertical="center"/>
    </xf>
    <xf numFmtId="167" fontId="124" fillId="0" borderId="96" xfId="0" applyNumberFormat="1" applyFont="1" applyBorder="1" applyAlignment="1">
      <alignment vertical="center"/>
    </xf>
    <xf numFmtId="167" fontId="125" fillId="0" borderId="96" xfId="0" applyNumberFormat="1" applyFont="1" applyBorder="1" applyAlignment="1">
      <alignment vertical="center"/>
    </xf>
    <xf numFmtId="166" fontId="54" fillId="0" borderId="96" xfId="0" applyNumberFormat="1" applyFont="1" applyBorder="1" applyAlignment="1">
      <alignment horizontal="center" vertical="center"/>
    </xf>
    <xf numFmtId="0" fontId="82" fillId="0" borderId="97" xfId="0" applyFont="1" applyBorder="1" applyAlignment="1">
      <alignment horizontal="center" vertical="center"/>
    </xf>
    <xf numFmtId="0" fontId="0" fillId="0" borderId="97" xfId="0" applyBorder="1" applyAlignment="1">
      <alignment vertical="center" wrapText="1"/>
    </xf>
    <xf numFmtId="0" fontId="126" fillId="0" borderId="97" xfId="0" applyFont="1" applyBorder="1" applyAlignment="1">
      <alignment vertical="center" wrapText="1"/>
    </xf>
    <xf numFmtId="0" fontId="38" fillId="0" borderId="99" xfId="0" applyFont="1" applyBorder="1" applyAlignment="1">
      <alignment horizontal="center" vertical="center"/>
    </xf>
    <xf numFmtId="0" fontId="35" fillId="0" borderId="100" xfId="0" applyFont="1" applyBorder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120" fillId="0" borderId="99" xfId="0" applyFont="1" applyBorder="1" applyAlignment="1">
      <alignment horizontal="center" vertical="center"/>
    </xf>
    <xf numFmtId="0" fontId="121" fillId="0" borderId="100" xfId="0" applyFont="1" applyBorder="1" applyAlignment="1">
      <alignment horizontal="center" vertical="center"/>
    </xf>
    <xf numFmtId="0" fontId="122" fillId="0" borderId="101" xfId="0" applyFont="1" applyBorder="1" applyAlignment="1">
      <alignment horizontal="center" vertical="center"/>
    </xf>
    <xf numFmtId="0" fontId="102" fillId="0" borderId="77" xfId="0" applyFont="1" applyBorder="1" applyAlignment="1">
      <alignment horizontal="center" vertical="center"/>
    </xf>
    <xf numFmtId="0" fontId="54" fillId="12" borderId="97" xfId="0" applyFont="1" applyFill="1" applyBorder="1" applyAlignment="1">
      <alignment vertical="center"/>
    </xf>
    <xf numFmtId="10" fontId="0" fillId="0" borderId="102" xfId="3" applyNumberFormat="1" applyFont="1" applyBorder="1" applyAlignment="1">
      <alignment vertical="center"/>
    </xf>
    <xf numFmtId="0" fontId="29" fillId="12" borderId="97" xfId="0" applyFont="1" applyFill="1" applyBorder="1" applyAlignment="1">
      <alignment vertical="center"/>
    </xf>
    <xf numFmtId="10" fontId="124" fillId="0" borderId="102" xfId="3" applyNumberFormat="1" applyFont="1" applyBorder="1" applyAlignment="1">
      <alignment vertical="center"/>
    </xf>
    <xf numFmtId="0" fontId="84" fillId="12" borderId="97" xfId="0" applyFont="1" applyFill="1" applyBorder="1" applyAlignment="1">
      <alignment vertical="center"/>
    </xf>
    <xf numFmtId="10" fontId="125" fillId="0" borderId="102" xfId="3" applyNumberFormat="1" applyFont="1" applyBorder="1" applyAlignment="1">
      <alignment vertical="center"/>
    </xf>
    <xf numFmtId="167" fontId="0" fillId="0" borderId="102" xfId="3" applyNumberFormat="1" applyFont="1" applyBorder="1" applyAlignment="1">
      <alignment vertical="center"/>
    </xf>
    <xf numFmtId="0" fontId="127" fillId="0" borderId="97" xfId="0" applyFont="1" applyBorder="1" applyAlignment="1">
      <alignment vertical="center" wrapText="1"/>
    </xf>
    <xf numFmtId="0" fontId="129" fillId="0" borderId="77" xfId="0" applyFont="1" applyBorder="1" applyAlignment="1">
      <alignment horizontal="center" vertical="center"/>
    </xf>
    <xf numFmtId="0" fontId="82" fillId="0" borderId="103" xfId="0" applyFont="1" applyBorder="1" applyAlignment="1">
      <alignment horizontal="center" vertical="center"/>
    </xf>
    <xf numFmtId="0" fontId="0" fillId="0" borderId="103" xfId="0" applyBorder="1" applyAlignment="1">
      <alignment vertical="center" wrapText="1"/>
    </xf>
    <xf numFmtId="0" fontId="126" fillId="0" borderId="103" xfId="0" applyFont="1" applyBorder="1" applyAlignment="1">
      <alignment vertical="center" wrapText="1"/>
    </xf>
    <xf numFmtId="0" fontId="38" fillId="0" borderId="105" xfId="0" applyFont="1" applyBorder="1" applyAlignment="1">
      <alignment horizontal="center" vertical="center"/>
    </xf>
    <xf numFmtId="0" fontId="35" fillId="0" borderId="106" xfId="0" applyFont="1" applyBorder="1" applyAlignment="1">
      <alignment horizontal="center" vertical="center"/>
    </xf>
    <xf numFmtId="0" fontId="36" fillId="0" borderId="107" xfId="0" applyFont="1" applyBorder="1" applyAlignment="1">
      <alignment horizontal="center" vertical="center"/>
    </xf>
    <xf numFmtId="0" fontId="120" fillId="0" borderId="105" xfId="0" applyFont="1" applyBorder="1" applyAlignment="1">
      <alignment horizontal="center" vertical="center"/>
    </xf>
    <xf numFmtId="0" fontId="121" fillId="0" borderId="106" xfId="0" applyFont="1" applyBorder="1" applyAlignment="1">
      <alignment horizontal="center" vertical="center"/>
    </xf>
    <xf numFmtId="0" fontId="122" fillId="0" borderId="107" xfId="0" applyFont="1" applyBorder="1" applyAlignment="1">
      <alignment horizontal="center" vertical="center"/>
    </xf>
    <xf numFmtId="0" fontId="102" fillId="0" borderId="64" xfId="0" applyFont="1" applyBorder="1" applyAlignment="1">
      <alignment horizontal="center" vertical="center"/>
    </xf>
    <xf numFmtId="0" fontId="54" fillId="12" borderId="103" xfId="0" applyFont="1" applyFill="1" applyBorder="1" applyAlignment="1">
      <alignment vertical="center"/>
    </xf>
    <xf numFmtId="0" fontId="29" fillId="12" borderId="103" xfId="0" applyFont="1" applyFill="1" applyBorder="1" applyAlignment="1">
      <alignment vertical="center"/>
    </xf>
    <xf numFmtId="0" fontId="84" fillId="12" borderId="103" xfId="0" applyFont="1" applyFill="1" applyBorder="1" applyAlignment="1">
      <alignment vertical="center"/>
    </xf>
    <xf numFmtId="167" fontId="0" fillId="0" borderId="108" xfId="3" applyNumberFormat="1" applyFont="1" applyBorder="1" applyAlignment="1">
      <alignment vertical="center"/>
    </xf>
    <xf numFmtId="167" fontId="124" fillId="0" borderId="109" xfId="0" applyNumberFormat="1" applyFont="1" applyBorder="1" applyAlignment="1">
      <alignment vertical="center"/>
    </xf>
    <xf numFmtId="167" fontId="125" fillId="0" borderId="109" xfId="0" applyNumberFormat="1" applyFont="1" applyBorder="1" applyAlignment="1">
      <alignment vertical="center"/>
    </xf>
    <xf numFmtId="166" fontId="54" fillId="0" borderId="109" xfId="0" applyNumberFormat="1" applyFont="1" applyBorder="1" applyAlignment="1">
      <alignment horizontal="center" vertical="center"/>
    </xf>
    <xf numFmtId="0" fontId="126" fillId="0" borderId="90" xfId="0" applyFont="1" applyBorder="1" applyAlignment="1">
      <alignment vertical="center" wrapText="1"/>
    </xf>
    <xf numFmtId="0" fontId="38" fillId="0" borderId="110" xfId="0" applyFont="1" applyBorder="1" applyAlignment="1">
      <alignment horizontal="center" vertical="center"/>
    </xf>
    <xf numFmtId="0" fontId="35" fillId="0" borderId="111" xfId="0" applyFont="1" applyBorder="1" applyAlignment="1">
      <alignment horizontal="center" vertical="center"/>
    </xf>
    <xf numFmtId="0" fontId="36" fillId="0" borderId="112" xfId="0" applyFont="1" applyBorder="1" applyAlignment="1">
      <alignment horizontal="center" vertical="center"/>
    </xf>
    <xf numFmtId="0" fontId="120" fillId="0" borderId="110" xfId="0" applyFont="1" applyBorder="1" applyAlignment="1">
      <alignment horizontal="center" vertical="center"/>
    </xf>
    <xf numFmtId="0" fontId="121" fillId="0" borderId="111" xfId="0" applyFont="1" applyBorder="1" applyAlignment="1">
      <alignment horizontal="center" vertical="center"/>
    </xf>
    <xf numFmtId="0" fontId="122" fillId="0" borderId="112" xfId="0" applyFont="1" applyBorder="1" applyAlignment="1">
      <alignment horizontal="center" vertical="center"/>
    </xf>
    <xf numFmtId="0" fontId="102" fillId="0" borderId="24" xfId="0" applyFont="1" applyBorder="1" applyAlignment="1">
      <alignment horizontal="center" vertical="center"/>
    </xf>
    <xf numFmtId="0" fontId="123" fillId="0" borderId="77" xfId="0" applyFont="1" applyBorder="1" applyAlignment="1">
      <alignment horizontal="center" vertical="center"/>
    </xf>
    <xf numFmtId="0" fontId="118" fillId="0" borderId="97" xfId="0" applyFont="1" applyBorder="1" applyAlignment="1">
      <alignment vertical="center" wrapText="1"/>
    </xf>
    <xf numFmtId="0" fontId="51" fillId="8" borderId="0" xfId="0" applyFont="1" applyFill="1" applyAlignment="1">
      <alignment horizontal="right" vertical="center"/>
    </xf>
    <xf numFmtId="0" fontId="102" fillId="4" borderId="71" xfId="0" applyFont="1" applyFill="1" applyBorder="1" applyAlignment="1">
      <alignment horizontal="center" vertical="center"/>
    </xf>
    <xf numFmtId="0" fontId="133" fillId="4" borderId="71" xfId="0" applyFont="1" applyFill="1" applyBorder="1" applyAlignment="1">
      <alignment horizontal="center" vertical="center"/>
    </xf>
    <xf numFmtId="0" fontId="134" fillId="4" borderId="71" xfId="0" applyFont="1" applyFill="1" applyBorder="1" applyAlignment="1">
      <alignment horizontal="center" vertical="center"/>
    </xf>
    <xf numFmtId="3" fontId="135" fillId="8" borderId="24" xfId="0" applyNumberFormat="1" applyFont="1" applyFill="1" applyBorder="1" applyAlignment="1">
      <alignment horizontal="center" vertical="center"/>
    </xf>
    <xf numFmtId="0" fontId="136" fillId="8" borderId="0" xfId="0" applyFont="1" applyFill="1" applyAlignment="1">
      <alignment vertical="center"/>
    </xf>
    <xf numFmtId="10" fontId="136" fillId="8" borderId="0" xfId="3" applyNumberFormat="1" applyFont="1" applyFill="1" applyAlignment="1">
      <alignment vertical="center"/>
    </xf>
    <xf numFmtId="166" fontId="51" fillId="8" borderId="0" xfId="0" applyNumberFormat="1" applyFont="1" applyFill="1" applyAlignment="1">
      <alignment horizontal="center" vertical="center"/>
    </xf>
    <xf numFmtId="0" fontId="51" fillId="8" borderId="11" xfId="0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39" fillId="14" borderId="71" xfId="0" applyFont="1" applyFill="1" applyBorder="1" applyAlignment="1">
      <alignment horizontal="right" vertical="center"/>
    </xf>
    <xf numFmtId="0" fontId="102" fillId="14" borderId="71" xfId="0" applyFont="1" applyFill="1" applyBorder="1" applyAlignment="1">
      <alignment horizontal="center" vertical="center"/>
    </xf>
    <xf numFmtId="0" fontId="133" fillId="14" borderId="71" xfId="0" applyFont="1" applyFill="1" applyBorder="1" applyAlignment="1">
      <alignment horizontal="center" vertical="center"/>
    </xf>
    <xf numFmtId="0" fontId="134" fillId="14" borderId="71" xfId="0" applyFont="1" applyFill="1" applyBorder="1" applyAlignment="1">
      <alignment horizontal="center" vertical="center"/>
    </xf>
    <xf numFmtId="0" fontId="39" fillId="15" borderId="71" xfId="0" applyFont="1" applyFill="1" applyBorder="1" applyAlignment="1">
      <alignment horizontal="right" vertical="center"/>
    </xf>
    <xf numFmtId="0" fontId="102" fillId="15" borderId="71" xfId="0" applyFont="1" applyFill="1" applyBorder="1" applyAlignment="1">
      <alignment horizontal="center" vertical="center"/>
    </xf>
    <xf numFmtId="0" fontId="133" fillId="15" borderId="71" xfId="0" applyFont="1" applyFill="1" applyBorder="1" applyAlignment="1">
      <alignment horizontal="center" vertical="center"/>
    </xf>
    <xf numFmtId="0" fontId="134" fillId="15" borderId="71" xfId="0" applyFont="1" applyFill="1" applyBorder="1" applyAlignment="1">
      <alignment horizontal="center" vertical="center"/>
    </xf>
    <xf numFmtId="3" fontId="137" fillId="16" borderId="64" xfId="0" applyNumberFormat="1" applyFont="1" applyFill="1" applyBorder="1" applyAlignment="1">
      <alignment horizontal="center" vertical="center"/>
    </xf>
    <xf numFmtId="0" fontId="38" fillId="16" borderId="14" xfId="0" applyFont="1" applyFill="1" applyBorder="1" applyAlignment="1">
      <alignment horizontal="center" vertical="center"/>
    </xf>
    <xf numFmtId="0" fontId="138" fillId="0" borderId="0" xfId="0" applyFont="1" applyAlignment="1">
      <alignment vertical="center"/>
    </xf>
    <xf numFmtId="0" fontId="138" fillId="0" borderId="0" xfId="0" applyFont="1" applyAlignment="1">
      <alignment vertical="center" wrapText="1"/>
    </xf>
    <xf numFmtId="0" fontId="139" fillId="0" borderId="4" xfId="0" applyFont="1" applyBorder="1" applyAlignment="1">
      <alignment vertical="center"/>
    </xf>
    <xf numFmtId="0" fontId="102" fillId="0" borderId="0" xfId="0" applyFont="1" applyAlignment="1">
      <alignment horizontal="center" vertical="center"/>
    </xf>
    <xf numFmtId="0" fontId="134" fillId="17" borderId="0" xfId="0" applyFont="1" applyFill="1" applyAlignment="1">
      <alignment horizontal="center" vertical="center"/>
    </xf>
    <xf numFmtId="0" fontId="140" fillId="18" borderId="0" xfId="0" applyFont="1" applyFill="1" applyAlignment="1">
      <alignment horizontal="center" vertical="center"/>
    </xf>
    <xf numFmtId="0" fontId="139" fillId="0" borderId="0" xfId="0" applyFont="1" applyAlignment="1">
      <alignment horizontal="center" vertical="center"/>
    </xf>
    <xf numFmtId="10" fontId="138" fillId="0" borderId="0" xfId="3" applyNumberFormat="1" applyFont="1" applyAlignment="1">
      <alignment vertical="center"/>
    </xf>
    <xf numFmtId="166" fontId="102" fillId="0" borderId="0" xfId="0" applyNumberFormat="1" applyFont="1" applyAlignment="1">
      <alignment horizontal="center" vertical="center"/>
    </xf>
    <xf numFmtId="0" fontId="119" fillId="0" borderId="91" xfId="0" applyFont="1" applyFill="1" applyBorder="1" applyAlignment="1">
      <alignment vertical="center" wrapText="1"/>
    </xf>
    <xf numFmtId="0" fontId="4" fillId="0" borderId="98" xfId="0" applyFont="1" applyFill="1" applyBorder="1" applyAlignment="1">
      <alignment vertical="center" wrapText="1"/>
    </xf>
    <xf numFmtId="0" fontId="128" fillId="0" borderId="98" xfId="0" applyFont="1" applyFill="1" applyBorder="1" applyAlignment="1">
      <alignment vertical="center" wrapText="1"/>
    </xf>
    <xf numFmtId="0" fontId="4" fillId="0" borderId="104" xfId="0" applyFont="1" applyFill="1" applyBorder="1" applyAlignment="1">
      <alignment vertical="center" wrapText="1"/>
    </xf>
    <xf numFmtId="0" fontId="4" fillId="0" borderId="91" xfId="0" applyFont="1" applyFill="1" applyBorder="1" applyAlignment="1">
      <alignment vertical="center" wrapText="1"/>
    </xf>
    <xf numFmtId="0" fontId="130" fillId="0" borderId="98" xfId="0" applyFont="1" applyFill="1" applyBorder="1" applyAlignment="1">
      <alignment horizontal="left" vertical="center" wrapText="1"/>
    </xf>
    <xf numFmtId="0" fontId="119" fillId="0" borderId="98" xfId="0" applyFont="1" applyFill="1" applyBorder="1" applyAlignment="1">
      <alignment vertical="center" wrapText="1"/>
    </xf>
    <xf numFmtId="0" fontId="0" fillId="0" borderId="98" xfId="0" applyFill="1" applyBorder="1" applyAlignment="1">
      <alignment vertical="center" wrapText="1"/>
    </xf>
    <xf numFmtId="0" fontId="130" fillId="0" borderId="104" xfId="0" applyFont="1" applyFill="1" applyBorder="1" applyAlignment="1">
      <alignment horizontal="left" vertical="center" wrapText="1"/>
    </xf>
    <xf numFmtId="0" fontId="0" fillId="4" borderId="97" xfId="0" applyFill="1" applyBorder="1" applyAlignment="1">
      <alignment vertical="center" wrapText="1"/>
    </xf>
    <xf numFmtId="0" fontId="131" fillId="4" borderId="97" xfId="0" applyFont="1" applyFill="1" applyBorder="1" applyAlignment="1">
      <alignment vertical="center" wrapText="1"/>
    </xf>
    <xf numFmtId="0" fontId="132" fillId="4" borderId="98" xfId="0" applyFont="1" applyFill="1" applyBorder="1" applyAlignment="1">
      <alignment horizontal="center" vertical="center" wrapText="1"/>
    </xf>
    <xf numFmtId="0" fontId="38" fillId="4" borderId="99" xfId="0" applyFont="1" applyFill="1" applyBorder="1" applyAlignment="1">
      <alignment horizontal="center" vertical="center"/>
    </xf>
    <xf numFmtId="0" fontId="35" fillId="4" borderId="100" xfId="0" applyFont="1" applyFill="1" applyBorder="1" applyAlignment="1">
      <alignment horizontal="center" vertical="center"/>
    </xf>
    <xf numFmtId="0" fontId="36" fillId="4" borderId="101" xfId="0" applyFont="1" applyFill="1" applyBorder="1" applyAlignment="1">
      <alignment horizontal="center" vertical="center"/>
    </xf>
    <xf numFmtId="0" fontId="120" fillId="4" borderId="99" xfId="0" applyFont="1" applyFill="1" applyBorder="1" applyAlignment="1">
      <alignment horizontal="center" vertical="center"/>
    </xf>
    <xf numFmtId="0" fontId="121" fillId="4" borderId="100" xfId="0" applyFont="1" applyFill="1" applyBorder="1" applyAlignment="1">
      <alignment horizontal="center" vertical="center"/>
    </xf>
    <xf numFmtId="0" fontId="122" fillId="4" borderId="101" xfId="0" applyFont="1" applyFill="1" applyBorder="1" applyAlignment="1">
      <alignment horizontal="center" vertical="center"/>
    </xf>
    <xf numFmtId="3" fontId="87" fillId="5" borderId="64" xfId="0" applyNumberFormat="1" applyFont="1" applyFill="1" applyBorder="1" applyAlignment="1">
      <alignment horizontal="center" vertical="center"/>
    </xf>
    <xf numFmtId="0" fontId="141" fillId="0" borderId="0" xfId="0" applyFont="1" applyAlignment="1">
      <alignment vertical="center"/>
    </xf>
    <xf numFmtId="10" fontId="141" fillId="0" borderId="0" xfId="3" applyNumberFormat="1" applyFont="1" applyAlignment="1">
      <alignment vertical="center"/>
    </xf>
    <xf numFmtId="166" fontId="99" fillId="0" borderId="0" xfId="0" applyNumberFormat="1" applyFont="1" applyAlignment="1">
      <alignment horizontal="center" vertical="center"/>
    </xf>
    <xf numFmtId="0" fontId="51" fillId="5" borderId="14" xfId="0" applyFont="1" applyFill="1" applyBorder="1" applyAlignment="1">
      <alignment horizontal="center" vertical="center"/>
    </xf>
    <xf numFmtId="46" fontId="137" fillId="11" borderId="14" xfId="0" applyNumberFormat="1" applyFont="1" applyFill="1" applyBorder="1" applyAlignment="1">
      <alignment horizontal="center" vertical="center"/>
    </xf>
    <xf numFmtId="46" fontId="137" fillId="11" borderId="11" xfId="0" applyNumberFormat="1" applyFont="1" applyFill="1" applyBorder="1" applyAlignment="1">
      <alignment horizontal="center" vertical="center"/>
    </xf>
    <xf numFmtId="46" fontId="62" fillId="15" borderId="76" xfId="0" applyNumberFormat="1" applyFont="1" applyFill="1" applyBorder="1" applyAlignment="1" applyProtection="1">
      <alignment horizontal="right" vertical="center"/>
      <protection locked="0" hidden="1"/>
    </xf>
    <xf numFmtId="46" fontId="61" fillId="15" borderId="71" xfId="0" applyNumberFormat="1" applyFont="1" applyFill="1" applyBorder="1" applyAlignment="1" applyProtection="1">
      <alignment horizontal="right" vertical="center"/>
      <protection locked="0" hidden="1"/>
    </xf>
    <xf numFmtId="46" fontId="62" fillId="0" borderId="66" xfId="0" applyNumberFormat="1" applyFont="1" applyBorder="1" applyAlignment="1" applyProtection="1">
      <alignment horizontal="right" vertical="center"/>
      <protection locked="0" hidden="1"/>
    </xf>
    <xf numFmtId="46" fontId="61" fillId="0" borderId="57" xfId="0" applyNumberFormat="1" applyFont="1" applyFill="1" applyBorder="1" applyAlignment="1" applyProtection="1">
      <alignment horizontal="right" vertical="center"/>
      <protection locked="0" hidden="1"/>
    </xf>
    <xf numFmtId="46" fontId="61" fillId="0" borderId="59" xfId="0" applyNumberFormat="1" applyFont="1" applyFill="1" applyBorder="1" applyAlignment="1" applyProtection="1">
      <alignment horizontal="right" vertical="center"/>
      <protection locked="0" hidden="1"/>
    </xf>
    <xf numFmtId="46" fontId="62" fillId="15" borderId="67" xfId="0" applyNumberFormat="1" applyFont="1" applyFill="1" applyBorder="1" applyAlignment="1" applyProtection="1">
      <alignment horizontal="right" vertical="center"/>
      <protection locked="0" hidden="1"/>
    </xf>
    <xf numFmtId="46" fontId="64" fillId="15" borderId="9" xfId="0" applyNumberFormat="1" applyFont="1" applyFill="1" applyBorder="1" applyAlignment="1" applyProtection="1">
      <alignment horizontal="right" vertical="center"/>
      <protection locked="0" hidden="1"/>
    </xf>
    <xf numFmtId="46" fontId="61" fillId="15" borderId="67" xfId="0" applyNumberFormat="1" applyFont="1" applyFill="1" applyBorder="1" applyAlignment="1" applyProtection="1">
      <alignment horizontal="right" vertical="center"/>
      <protection locked="0" hidden="1"/>
    </xf>
    <xf numFmtId="46" fontId="62" fillId="15" borderId="68" xfId="0" applyNumberFormat="1" applyFont="1" applyFill="1" applyBorder="1" applyAlignment="1" applyProtection="1">
      <alignment horizontal="right" vertical="center"/>
      <protection locked="0" hidden="1"/>
    </xf>
    <xf numFmtId="46" fontId="64" fillId="15" borderId="10" xfId="0" applyNumberFormat="1" applyFont="1" applyFill="1" applyBorder="1" applyAlignment="1" applyProtection="1">
      <alignment horizontal="right" vertical="center"/>
      <protection locked="0" hidden="1"/>
    </xf>
    <xf numFmtId="46" fontId="61" fillId="15" borderId="68" xfId="0" applyNumberFormat="1" applyFont="1" applyFill="1" applyBorder="1" applyAlignment="1" applyProtection="1">
      <alignment horizontal="right" vertical="center"/>
      <protection locked="0" hidden="1"/>
    </xf>
    <xf numFmtId="46" fontId="62" fillId="15" borderId="69" xfId="0" applyNumberFormat="1" applyFont="1" applyFill="1" applyBorder="1" applyAlignment="1" applyProtection="1">
      <alignment horizontal="right" vertical="center"/>
      <protection locked="0" hidden="1"/>
    </xf>
    <xf numFmtId="46" fontId="64" fillId="15" borderId="70" xfId="0" applyNumberFormat="1" applyFont="1" applyFill="1" applyBorder="1" applyAlignment="1" applyProtection="1">
      <alignment horizontal="right" vertical="center"/>
      <protection locked="0" hidden="1"/>
    </xf>
    <xf numFmtId="46" fontId="62" fillId="15" borderId="70" xfId="0" applyNumberFormat="1" applyFont="1" applyFill="1" applyBorder="1" applyAlignment="1" applyProtection="1">
      <alignment horizontal="right" vertical="center"/>
      <protection locked="0" hidden="1"/>
    </xf>
    <xf numFmtId="46" fontId="64" fillId="15" borderId="12" xfId="0" applyNumberFormat="1" applyFont="1" applyFill="1" applyBorder="1" applyAlignment="1" applyProtection="1">
      <alignment horizontal="right" vertical="center"/>
      <protection locked="0" hidden="1"/>
    </xf>
    <xf numFmtId="0" fontId="143" fillId="0" borderId="0" xfId="0" applyFont="1" applyAlignment="1">
      <alignment horizontal="right" vertical="center" wrapText="1"/>
    </xf>
    <xf numFmtId="3" fontId="39" fillId="0" borderId="24" xfId="0" applyNumberFormat="1" applyFont="1" applyFill="1" applyBorder="1" applyAlignment="1">
      <alignment vertical="center"/>
    </xf>
    <xf numFmtId="3" fontId="39" fillId="0" borderId="11" xfId="0" applyNumberFormat="1" applyFont="1" applyFill="1" applyBorder="1" applyAlignment="1">
      <alignment vertical="center"/>
    </xf>
    <xf numFmtId="3" fontId="39" fillId="0" borderId="65" xfId="0" applyNumberFormat="1" applyFont="1" applyFill="1" applyBorder="1" applyAlignment="1">
      <alignment vertical="center"/>
    </xf>
    <xf numFmtId="3" fontId="39" fillId="0" borderId="14" xfId="0" applyNumberFormat="1" applyFont="1" applyFill="1" applyBorder="1" applyAlignment="1">
      <alignment vertical="center"/>
    </xf>
    <xf numFmtId="3" fontId="25" fillId="3" borderId="6" xfId="0" applyNumberFormat="1" applyFont="1" applyFill="1" applyBorder="1" applyAlignment="1">
      <alignment horizontal="center" vertical="center" wrapText="1"/>
    </xf>
    <xf numFmtId="3" fontId="39" fillId="0" borderId="77" xfId="0" applyNumberFormat="1" applyFont="1" applyFill="1" applyBorder="1" applyAlignment="1">
      <alignment vertical="center"/>
    </xf>
    <xf numFmtId="3" fontId="39" fillId="0" borderId="64" xfId="0" applyNumberFormat="1" applyFont="1" applyFill="1" applyBorder="1" applyAlignment="1">
      <alignment vertical="center"/>
    </xf>
    <xf numFmtId="3" fontId="142" fillId="11" borderId="24" xfId="0" applyNumberFormat="1" applyFont="1" applyFill="1" applyBorder="1" applyAlignment="1">
      <alignment horizontal="center" vertical="center"/>
    </xf>
    <xf numFmtId="3" fontId="142" fillId="11" borderId="11" xfId="0" applyNumberFormat="1" applyFont="1" applyFill="1" applyBorder="1" applyAlignment="1">
      <alignment horizontal="center" vertical="center"/>
    </xf>
    <xf numFmtId="3" fontId="142" fillId="11" borderId="14" xfId="0" applyNumberFormat="1" applyFont="1" applyFill="1" applyBorder="1" applyAlignment="1">
      <alignment horizontal="center" vertical="center"/>
    </xf>
    <xf numFmtId="3" fontId="142" fillId="11" borderId="65" xfId="0" applyNumberFormat="1" applyFont="1" applyFill="1" applyBorder="1" applyAlignment="1">
      <alignment horizontal="center" vertical="center"/>
    </xf>
    <xf numFmtId="3" fontId="137" fillId="11" borderId="11" xfId="0" applyNumberFormat="1" applyFont="1" applyFill="1" applyBorder="1" applyAlignment="1">
      <alignment horizontal="center" vertical="center"/>
    </xf>
    <xf numFmtId="3" fontId="25" fillId="3" borderId="14" xfId="0" applyNumberFormat="1" applyFont="1" applyFill="1" applyBorder="1" applyAlignment="1">
      <alignment horizontal="center" vertical="center" wrapText="1"/>
    </xf>
    <xf numFmtId="3" fontId="25" fillId="3" borderId="15" xfId="0" applyNumberFormat="1" applyFont="1" applyFill="1" applyBorder="1" applyAlignment="1">
      <alignment horizontal="center" vertical="center" wrapText="1"/>
    </xf>
    <xf numFmtId="3" fontId="39" fillId="0" borderId="15" xfId="0" applyNumberFormat="1" applyFont="1" applyFill="1" applyBorder="1" applyAlignment="1">
      <alignment vertical="center"/>
    </xf>
    <xf numFmtId="3" fontId="41" fillId="2" borderId="25" xfId="0" applyNumberFormat="1" applyFont="1" applyFill="1" applyBorder="1" applyAlignment="1">
      <alignment vertical="center"/>
    </xf>
    <xf numFmtId="3" fontId="41" fillId="2" borderId="3" xfId="0" applyNumberFormat="1" applyFont="1" applyFill="1" applyBorder="1" applyAlignment="1">
      <alignment vertical="center"/>
    </xf>
    <xf numFmtId="3" fontId="41" fillId="2" borderId="10" xfId="0" applyNumberFormat="1" applyFont="1" applyFill="1" applyBorder="1" applyAlignment="1">
      <alignment vertical="center"/>
    </xf>
    <xf numFmtId="3" fontId="20" fillId="3" borderId="15" xfId="0" applyNumberFormat="1" applyFont="1" applyFill="1" applyBorder="1" applyAlignment="1">
      <alignment horizontal="center" vertical="center" wrapText="1"/>
    </xf>
    <xf numFmtId="3" fontId="41" fillId="2" borderId="21" xfId="0" applyNumberFormat="1" applyFont="1" applyFill="1" applyBorder="1" applyAlignment="1">
      <alignment vertical="center"/>
    </xf>
    <xf numFmtId="3" fontId="41" fillId="2" borderId="36" xfId="0" applyNumberFormat="1" applyFont="1" applyFill="1" applyBorder="1" applyAlignment="1">
      <alignment vertical="center"/>
    </xf>
    <xf numFmtId="3" fontId="41" fillId="2" borderId="44" xfId="0" applyNumberFormat="1" applyFont="1" applyFill="1" applyBorder="1" applyAlignment="1">
      <alignment vertical="center"/>
    </xf>
    <xf numFmtId="3" fontId="41" fillId="2" borderId="7" xfId="0" applyNumberFormat="1" applyFont="1" applyFill="1" applyBorder="1" applyAlignment="1">
      <alignment vertical="center"/>
    </xf>
    <xf numFmtId="3" fontId="41" fillId="0" borderId="21" xfId="0" applyNumberFormat="1" applyFont="1" applyFill="1" applyBorder="1" applyAlignment="1">
      <alignment vertical="center"/>
    </xf>
    <xf numFmtId="3" fontId="41" fillId="0" borderId="36" xfId="0" applyNumberFormat="1" applyFont="1" applyFill="1" applyBorder="1" applyAlignment="1">
      <alignment vertical="center"/>
    </xf>
    <xf numFmtId="3" fontId="41" fillId="0" borderId="44" xfId="0" applyNumberFormat="1" applyFont="1" applyFill="1" applyBorder="1" applyAlignment="1">
      <alignment vertical="center"/>
    </xf>
    <xf numFmtId="3" fontId="41" fillId="2" borderId="50" xfId="0" applyNumberFormat="1" applyFont="1" applyFill="1" applyBorder="1" applyAlignment="1">
      <alignment vertical="center"/>
    </xf>
    <xf numFmtId="3" fontId="41" fillId="0" borderId="25" xfId="0" applyNumberFormat="1" applyFont="1" applyFill="1" applyBorder="1" applyAlignment="1">
      <alignment vertical="center"/>
    </xf>
    <xf numFmtId="3" fontId="40" fillId="2" borderId="50" xfId="0" applyNumberFormat="1" applyFont="1" applyFill="1" applyBorder="1" applyAlignment="1">
      <alignment vertical="center"/>
    </xf>
    <xf numFmtId="3" fontId="40" fillId="2" borderId="25" xfId="0" applyNumberFormat="1" applyFont="1" applyFill="1" applyBorder="1" applyAlignment="1">
      <alignment vertical="center"/>
    </xf>
    <xf numFmtId="3" fontId="40" fillId="0" borderId="25" xfId="0" applyNumberFormat="1" applyFont="1" applyFill="1" applyBorder="1" applyAlignment="1">
      <alignment vertical="center"/>
    </xf>
    <xf numFmtId="3" fontId="40" fillId="2" borderId="3" xfId="0" applyNumberFormat="1" applyFont="1" applyFill="1" applyBorder="1" applyAlignment="1">
      <alignment vertical="center"/>
    </xf>
    <xf numFmtId="3" fontId="40" fillId="2" borderId="10" xfId="0" applyNumberFormat="1" applyFont="1" applyFill="1" applyBorder="1" applyAlignment="1">
      <alignment vertical="center"/>
    </xf>
    <xf numFmtId="3" fontId="19" fillId="3" borderId="15" xfId="0" applyNumberFormat="1" applyFont="1" applyFill="1" applyBorder="1" applyAlignment="1">
      <alignment horizontal="center" vertical="center" wrapText="1"/>
    </xf>
    <xf numFmtId="3" fontId="40" fillId="2" borderId="21" xfId="0" applyNumberFormat="1" applyFont="1" applyFill="1" applyBorder="1" applyAlignment="1">
      <alignment vertical="center"/>
    </xf>
    <xf numFmtId="3" fontId="40" fillId="2" borderId="36" xfId="0" applyNumberFormat="1" applyFont="1" applyFill="1" applyBorder="1" applyAlignment="1">
      <alignment vertical="center"/>
    </xf>
    <xf numFmtId="3" fontId="40" fillId="2" borderId="44" xfId="0" applyNumberFormat="1" applyFont="1" applyFill="1" applyBorder="1" applyAlignment="1">
      <alignment vertical="center"/>
    </xf>
    <xf numFmtId="3" fontId="40" fillId="2" borderId="7" xfId="0" applyNumberFormat="1" applyFont="1" applyFill="1" applyBorder="1" applyAlignment="1">
      <alignment vertical="center"/>
    </xf>
    <xf numFmtId="3" fontId="40" fillId="0" borderId="21" xfId="0" applyNumberFormat="1" applyFont="1" applyFill="1" applyBorder="1" applyAlignment="1">
      <alignment vertical="center"/>
    </xf>
    <xf numFmtId="3" fontId="40" fillId="0" borderId="36" xfId="0" applyNumberFormat="1" applyFont="1" applyFill="1" applyBorder="1" applyAlignment="1">
      <alignment vertical="center"/>
    </xf>
    <xf numFmtId="3" fontId="40" fillId="0" borderId="44" xfId="0" applyNumberFormat="1" applyFont="1" applyFill="1" applyBorder="1" applyAlignment="1">
      <alignment vertical="center"/>
    </xf>
    <xf numFmtId="3" fontId="137" fillId="11" borderId="16" xfId="0" applyNumberFormat="1" applyFont="1" applyFill="1" applyBorder="1" applyAlignment="1">
      <alignment horizontal="center" vertical="center"/>
    </xf>
    <xf numFmtId="3" fontId="137" fillId="11" borderId="14" xfId="0" applyNumberFormat="1" applyFont="1" applyFill="1" applyBorder="1" applyAlignment="1">
      <alignment horizontal="center" vertical="center"/>
    </xf>
    <xf numFmtId="3" fontId="57" fillId="3" borderId="15" xfId="0" applyNumberFormat="1" applyFont="1" applyFill="1" applyBorder="1" applyAlignment="1">
      <alignment horizontal="center" vertical="center"/>
    </xf>
    <xf numFmtId="46" fontId="61" fillId="15" borderId="76" xfId="0" applyNumberFormat="1" applyFont="1" applyFill="1" applyBorder="1" applyAlignment="1">
      <alignment horizontal="right" vertical="center"/>
    </xf>
    <xf numFmtId="46" fontId="62" fillId="15" borderId="76" xfId="0" applyNumberFormat="1" applyFont="1" applyFill="1" applyBorder="1" applyAlignment="1">
      <alignment horizontal="right" vertical="center"/>
    </xf>
    <xf numFmtId="46" fontId="63" fillId="15" borderId="5" xfId="0" applyNumberFormat="1" applyFont="1" applyFill="1" applyBorder="1" applyAlignment="1">
      <alignment horizontal="right" vertical="center"/>
    </xf>
    <xf numFmtId="46" fontId="61" fillId="15" borderId="71" xfId="0" applyNumberFormat="1" applyFont="1" applyFill="1" applyBorder="1" applyAlignment="1">
      <alignment horizontal="right" vertical="center"/>
    </xf>
    <xf numFmtId="46" fontId="63" fillId="15" borderId="6" xfId="0" applyNumberFormat="1" applyFont="1" applyFill="1" applyBorder="1" applyAlignment="1">
      <alignment horizontal="right" vertical="center"/>
    </xf>
    <xf numFmtId="46" fontId="63" fillId="15" borderId="6" xfId="0" applyNumberFormat="1" applyFont="1" applyFill="1" applyBorder="1" applyAlignment="1" applyProtection="1">
      <alignment horizontal="right" vertical="center"/>
      <protection locked="0" hidden="1"/>
    </xf>
    <xf numFmtId="46" fontId="61" fillId="15" borderId="5" xfId="0" applyNumberFormat="1" applyFont="1" applyFill="1" applyBorder="1" applyAlignment="1" applyProtection="1">
      <alignment horizontal="right" vertical="center"/>
      <protection locked="0" hidden="1"/>
    </xf>
    <xf numFmtId="0" fontId="34" fillId="15" borderId="28" xfId="0" applyFont="1" applyFill="1" applyBorder="1" applyAlignment="1">
      <alignment horizontal="right" vertical="center"/>
    </xf>
    <xf numFmtId="0" fontId="35" fillId="15" borderId="28" xfId="0" applyFont="1" applyFill="1" applyBorder="1" applyAlignment="1">
      <alignment horizontal="right" vertical="center"/>
    </xf>
    <xf numFmtId="0" fontId="36" fillId="15" borderId="32" xfId="0" applyFont="1" applyFill="1" applyBorder="1" applyAlignment="1">
      <alignment horizontal="right" vertical="center"/>
    </xf>
    <xf numFmtId="0" fontId="34" fillId="15" borderId="27" xfId="0" applyFont="1" applyFill="1" applyBorder="1" applyAlignment="1">
      <alignment horizontal="right" vertical="center"/>
    </xf>
    <xf numFmtId="0" fontId="35" fillId="15" borderId="30" xfId="0" applyFont="1" applyFill="1" applyBorder="1" applyAlignment="1">
      <alignment horizontal="right" vertical="center"/>
    </xf>
    <xf numFmtId="0" fontId="37" fillId="15" borderId="31" xfId="0" applyFont="1" applyFill="1" applyBorder="1" applyAlignment="1">
      <alignment horizontal="right" vertical="center"/>
    </xf>
    <xf numFmtId="0" fontId="34" fillId="15" borderId="27" xfId="0" applyFont="1" applyFill="1" applyBorder="1" applyAlignment="1" applyProtection="1">
      <alignment horizontal="right" vertical="center"/>
      <protection locked="0" hidden="1"/>
    </xf>
    <xf numFmtId="0" fontId="35" fillId="15" borderId="30" xfId="0" applyFont="1" applyFill="1" applyBorder="1" applyAlignment="1" applyProtection="1">
      <alignment horizontal="right" vertical="center"/>
      <protection locked="0" hidden="1"/>
    </xf>
    <xf numFmtId="0" fontId="37" fillId="15" borderId="31" xfId="0" applyFont="1" applyFill="1" applyBorder="1" applyAlignment="1" applyProtection="1">
      <alignment horizontal="right" vertical="center"/>
      <protection locked="0" hidden="1"/>
    </xf>
    <xf numFmtId="0" fontId="34" fillId="15" borderId="28" xfId="0" applyFont="1" applyFill="1" applyBorder="1" applyAlignment="1" applyProtection="1">
      <alignment horizontal="right" vertical="center"/>
      <protection locked="0" hidden="1"/>
    </xf>
    <xf numFmtId="0" fontId="37" fillId="15" borderId="32" xfId="0" applyFont="1" applyFill="1" applyBorder="1" applyAlignment="1" applyProtection="1">
      <alignment horizontal="right" vertical="center"/>
      <protection locked="0" hidden="1"/>
    </xf>
    <xf numFmtId="0" fontId="37" fillId="15" borderId="73" xfId="0" applyFont="1" applyFill="1" applyBorder="1" applyAlignment="1" applyProtection="1">
      <alignment horizontal="right" vertical="center"/>
      <protection locked="0" hidden="1"/>
    </xf>
    <xf numFmtId="0" fontId="144" fillId="4" borderId="21" xfId="0" applyFont="1" applyFill="1" applyBorder="1" applyAlignment="1">
      <alignment horizontal="right" vertical="center"/>
    </xf>
    <xf numFmtId="0" fontId="65" fillId="4" borderId="22" xfId="0" applyFont="1" applyFill="1" applyBorder="1" applyAlignment="1">
      <alignment horizontal="right" vertical="center"/>
    </xf>
    <xf numFmtId="0" fontId="67" fillId="4" borderId="18" xfId="0" applyFont="1" applyFill="1" applyBorder="1" applyAlignment="1">
      <alignment horizontal="right" vertical="center"/>
    </xf>
    <xf numFmtId="0" fontId="144" fillId="4" borderId="30" xfId="0" applyFont="1" applyFill="1" applyBorder="1" applyAlignment="1">
      <alignment horizontal="right" vertical="center"/>
    </xf>
    <xf numFmtId="0" fontId="65" fillId="4" borderId="31" xfId="0" applyFont="1" applyFill="1" applyBorder="1" applyAlignment="1">
      <alignment horizontal="right" vertical="center"/>
    </xf>
    <xf numFmtId="0" fontId="67" fillId="4" borderId="27" xfId="0" applyFont="1" applyFill="1" applyBorder="1" applyAlignment="1">
      <alignment horizontal="right" vertical="center"/>
    </xf>
    <xf numFmtId="0" fontId="144" fillId="4" borderId="36" xfId="0" applyFont="1" applyFill="1" applyBorder="1" applyAlignment="1">
      <alignment horizontal="right" vertical="center"/>
    </xf>
    <xf numFmtId="0" fontId="65" fillId="4" borderId="37" xfId="0" applyFont="1" applyFill="1" applyBorder="1" applyAlignment="1">
      <alignment horizontal="right" vertical="center"/>
    </xf>
    <xf numFmtId="0" fontId="67" fillId="4" borderId="34" xfId="0" applyFont="1" applyFill="1" applyBorder="1" applyAlignment="1">
      <alignment horizontal="right" vertical="center"/>
    </xf>
    <xf numFmtId="0" fontId="144" fillId="4" borderId="44" xfId="0" applyFont="1" applyFill="1" applyBorder="1" applyAlignment="1">
      <alignment horizontal="right" vertical="center"/>
    </xf>
    <xf numFmtId="0" fontId="65" fillId="4" borderId="45" xfId="0" applyFont="1" applyFill="1" applyBorder="1" applyAlignment="1">
      <alignment horizontal="right" vertical="center"/>
    </xf>
    <xf numFmtId="0" fontId="67" fillId="4" borderId="41" xfId="0" applyFont="1" applyFill="1" applyBorder="1" applyAlignment="1">
      <alignment horizontal="right" vertical="center"/>
    </xf>
    <xf numFmtId="0" fontId="84" fillId="15" borderId="78" xfId="0" applyFont="1" applyFill="1" applyBorder="1" applyAlignment="1">
      <alignment vertical="center"/>
    </xf>
    <xf numFmtId="3" fontId="39" fillId="15" borderId="11" xfId="0" applyNumberFormat="1" applyFont="1" applyFill="1" applyBorder="1" applyAlignment="1">
      <alignment horizontal="right" vertical="center"/>
    </xf>
    <xf numFmtId="164" fontId="101" fillId="15" borderId="11" xfId="0" applyNumberFormat="1" applyFont="1" applyFill="1" applyBorder="1" applyAlignment="1">
      <alignment horizontal="right" vertical="center"/>
    </xf>
    <xf numFmtId="3" fontId="102" fillId="15" borderId="24" xfId="0" applyNumberFormat="1" applyFont="1" applyFill="1" applyBorder="1" applyAlignment="1">
      <alignment horizontal="right" vertical="center"/>
    </xf>
    <xf numFmtId="164" fontId="103" fillId="15" borderId="14" xfId="0" applyNumberFormat="1" applyFont="1" applyFill="1" applyBorder="1" applyAlignment="1">
      <alignment vertical="center"/>
    </xf>
    <xf numFmtId="0" fontId="84" fillId="4" borderId="78" xfId="0" applyFont="1" applyFill="1" applyBorder="1" applyAlignment="1">
      <alignment horizontal="left" vertical="center"/>
    </xf>
    <xf numFmtId="3" fontId="39" fillId="4" borderId="11" xfId="0" applyNumberFormat="1" applyFont="1" applyFill="1" applyBorder="1" applyAlignment="1">
      <alignment horizontal="right" vertical="center"/>
    </xf>
    <xf numFmtId="164" fontId="101" fillId="4" borderId="11" xfId="0" applyNumberFormat="1" applyFont="1" applyFill="1" applyBorder="1" applyAlignment="1">
      <alignment horizontal="right" vertical="center"/>
    </xf>
    <xf numFmtId="3" fontId="102" fillId="4" borderId="24" xfId="0" applyNumberFormat="1" applyFont="1" applyFill="1" applyBorder="1" applyAlignment="1">
      <alignment horizontal="right" vertical="center"/>
    </xf>
    <xf numFmtId="164" fontId="103" fillId="4" borderId="14" xfId="0" applyNumberFormat="1" applyFont="1" applyFill="1" applyBorder="1" applyAlignment="1">
      <alignment vertical="center"/>
    </xf>
    <xf numFmtId="0" fontId="145" fillId="0" borderId="78" xfId="0" applyFont="1" applyBorder="1" applyAlignment="1">
      <alignment vertical="center"/>
    </xf>
    <xf numFmtId="0" fontId="147" fillId="0" borderId="78" xfId="0" applyFont="1" applyBorder="1" applyAlignment="1">
      <alignment vertical="center"/>
    </xf>
    <xf numFmtId="0" fontId="146" fillId="0" borderId="24" xfId="0" applyFont="1" applyBorder="1" applyAlignment="1">
      <alignment horizontal="left" vertical="center"/>
    </xf>
    <xf numFmtId="0" fontId="148" fillId="0" borderId="78" xfId="0" applyFont="1" applyBorder="1" applyAlignment="1">
      <alignment horizontal="left" vertical="center"/>
    </xf>
    <xf numFmtId="0" fontId="149" fillId="19" borderId="78" xfId="0" applyFont="1" applyFill="1" applyBorder="1" applyAlignment="1">
      <alignment horizontal="left" vertical="center"/>
    </xf>
    <xf numFmtId="9" fontId="95" fillId="9" borderId="11" xfId="0" applyNumberFormat="1" applyFont="1" applyFill="1" applyBorder="1" applyAlignment="1">
      <alignment horizontal="center" vertical="center" textRotation="90"/>
    </xf>
    <xf numFmtId="49" fontId="33" fillId="9" borderId="115" xfId="0" applyNumberFormat="1" applyFont="1" applyFill="1" applyBorder="1" applyAlignment="1">
      <alignment horizontal="center" vertical="center" wrapText="1"/>
    </xf>
    <xf numFmtId="49" fontId="33" fillId="9" borderId="116" xfId="0" applyNumberFormat="1" applyFont="1" applyFill="1" applyBorder="1" applyAlignment="1">
      <alignment horizontal="center" vertical="center" wrapText="1"/>
    </xf>
    <xf numFmtId="49" fontId="33" fillId="6" borderId="115" xfId="0" applyNumberFormat="1" applyFont="1" applyFill="1" applyBorder="1" applyAlignment="1">
      <alignment horizontal="center" vertical="center" wrapText="1"/>
    </xf>
    <xf numFmtId="49" fontId="33" fillId="6" borderId="116" xfId="0" applyNumberFormat="1" applyFont="1" applyFill="1" applyBorder="1" applyAlignment="1">
      <alignment horizontal="center" vertical="center" wrapText="1"/>
    </xf>
    <xf numFmtId="49" fontId="25" fillId="10" borderId="115" xfId="0" applyNumberFormat="1" applyFont="1" applyFill="1" applyBorder="1" applyAlignment="1">
      <alignment horizontal="center" vertical="center" wrapText="1"/>
    </xf>
    <xf numFmtId="49" fontId="25" fillId="10" borderId="1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6" fillId="9" borderId="11" xfId="0" applyFont="1" applyFill="1" applyBorder="1" applyAlignment="1">
      <alignment vertical="center" wrapText="1"/>
    </xf>
    <xf numFmtId="3" fontId="39" fillId="7" borderId="24" xfId="0" applyNumberFormat="1" applyFont="1" applyFill="1" applyBorder="1" applyAlignment="1">
      <alignment horizontal="right" vertical="center"/>
    </xf>
    <xf numFmtId="3" fontId="51" fillId="8" borderId="83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54" fillId="0" borderId="8" xfId="0" applyFont="1" applyFill="1" applyBorder="1" applyAlignment="1">
      <alignment horizontal="left" vertical="center"/>
    </xf>
    <xf numFmtId="0" fontId="54" fillId="0" borderId="9" xfId="0" applyFont="1" applyFill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28" fillId="0" borderId="33" xfId="0" applyFont="1" applyFill="1" applyBorder="1" applyAlignment="1">
      <alignment horizontal="left" vertical="center"/>
    </xf>
    <xf numFmtId="0" fontId="28" fillId="0" borderId="40" xfId="0" applyFont="1" applyFill="1" applyBorder="1" applyAlignment="1">
      <alignment horizontal="left" vertical="center"/>
    </xf>
    <xf numFmtId="0" fontId="56" fillId="3" borderId="4" xfId="0" applyFont="1" applyFill="1" applyBorder="1" applyAlignment="1">
      <alignment horizontal="center" vertical="center" wrapText="1"/>
    </xf>
    <xf numFmtId="0" fontId="56" fillId="3" borderId="0" xfId="0" applyFont="1" applyFill="1" applyBorder="1" applyAlignment="1">
      <alignment horizontal="center" vertical="center" wrapText="1"/>
    </xf>
    <xf numFmtId="0" fontId="56" fillId="3" borderId="13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/>
    </xf>
    <xf numFmtId="0" fontId="28" fillId="11" borderId="4" xfId="0" applyFont="1" applyFill="1" applyBorder="1" applyAlignment="1">
      <alignment horizontal="center" vertical="center"/>
    </xf>
    <xf numFmtId="0" fontId="28" fillId="11" borderId="13" xfId="0" applyFont="1" applyFill="1" applyBorder="1" applyAlignment="1">
      <alignment horizontal="center" vertical="center"/>
    </xf>
    <xf numFmtId="0" fontId="28" fillId="11" borderId="34" xfId="0" applyFont="1" applyFill="1" applyBorder="1" applyAlignment="1">
      <alignment horizontal="left" vertical="center"/>
    </xf>
    <xf numFmtId="0" fontId="28" fillId="11" borderId="20" xfId="0" applyFont="1" applyFill="1" applyBorder="1" applyAlignment="1">
      <alignment horizontal="left" vertical="center"/>
    </xf>
    <xf numFmtId="0" fontId="28" fillId="11" borderId="57" xfId="0" applyFont="1" applyFill="1" applyBorder="1" applyAlignment="1">
      <alignment horizontal="left" vertical="center"/>
    </xf>
    <xf numFmtId="0" fontId="28" fillId="11" borderId="52" xfId="0" applyFont="1" applyFill="1" applyBorder="1" applyAlignment="1">
      <alignment horizontal="left" vertical="center"/>
    </xf>
    <xf numFmtId="0" fontId="25" fillId="3" borderId="8" xfId="0" applyFont="1" applyFill="1" applyBorder="1" applyAlignment="1" applyProtection="1">
      <alignment horizontal="center" vertical="center"/>
      <protection locked="0" hidden="1"/>
    </xf>
    <xf numFmtId="0" fontId="25" fillId="3" borderId="9" xfId="0" applyFont="1" applyFill="1" applyBorder="1" applyAlignment="1" applyProtection="1">
      <alignment horizontal="center" vertical="center"/>
      <protection locked="0" hidden="1"/>
    </xf>
    <xf numFmtId="0" fontId="25" fillId="3" borderId="10" xfId="0" applyFont="1" applyFill="1" applyBorder="1" applyAlignment="1" applyProtection="1">
      <alignment horizontal="center" vertical="center"/>
      <protection locked="0" hidden="1"/>
    </xf>
    <xf numFmtId="0" fontId="54" fillId="11" borderId="27" xfId="0" applyFont="1" applyFill="1" applyBorder="1" applyAlignment="1">
      <alignment horizontal="left" vertical="center" wrapText="1"/>
    </xf>
    <xf numFmtId="0" fontId="54" fillId="11" borderId="30" xfId="0" applyFont="1" applyFill="1" applyBorder="1" applyAlignment="1">
      <alignment horizontal="left" vertical="center" wrapText="1"/>
    </xf>
    <xf numFmtId="0" fontId="54" fillId="11" borderId="57" xfId="0" applyFont="1" applyFill="1" applyBorder="1" applyAlignment="1">
      <alignment horizontal="left" vertical="center" wrapText="1"/>
    </xf>
    <xf numFmtId="0" fontId="54" fillId="11" borderId="66" xfId="0" applyFont="1" applyFill="1" applyBorder="1" applyAlignment="1">
      <alignment horizontal="left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9" xfId="0" applyFont="1" applyFill="1" applyBorder="1" applyAlignment="1">
      <alignment horizontal="center" vertical="center" wrapText="1"/>
    </xf>
    <xf numFmtId="0" fontId="28" fillId="11" borderId="40" xfId="0" applyFont="1" applyFill="1" applyBorder="1" applyAlignment="1">
      <alignment horizontal="left" vertical="center" wrapText="1"/>
    </xf>
    <xf numFmtId="0" fontId="28" fillId="11" borderId="48" xfId="0" applyFont="1" applyFill="1" applyBorder="1" applyAlignment="1">
      <alignment horizontal="left" vertical="center" wrapText="1"/>
    </xf>
    <xf numFmtId="0" fontId="28" fillId="11" borderId="33" xfId="0" applyFont="1" applyFill="1" applyBorder="1" applyAlignment="1">
      <alignment horizontal="left" vertical="center"/>
    </xf>
    <xf numFmtId="0" fontId="28" fillId="11" borderId="38" xfId="0" applyFont="1" applyFill="1" applyBorder="1" applyAlignment="1">
      <alignment horizontal="left" vertical="center"/>
    </xf>
    <xf numFmtId="0" fontId="28" fillId="11" borderId="26" xfId="0" applyFont="1" applyFill="1" applyBorder="1" applyAlignment="1">
      <alignment horizontal="left" vertical="center"/>
    </xf>
    <xf numFmtId="0" fontId="28" fillId="11" borderId="50" xfId="0" applyFont="1" applyFill="1" applyBorder="1" applyAlignment="1">
      <alignment horizontal="left" vertical="center"/>
    </xf>
    <xf numFmtId="0" fontId="28" fillId="11" borderId="8" xfId="0" applyFont="1" applyFill="1" applyBorder="1" applyAlignment="1">
      <alignment horizontal="left" vertical="center" wrapText="1"/>
    </xf>
    <xf numFmtId="0" fontId="28" fillId="11" borderId="10" xfId="0" applyFont="1" applyFill="1" applyBorder="1" applyAlignment="1">
      <alignment horizontal="left" vertical="center" wrapText="1"/>
    </xf>
    <xf numFmtId="0" fontId="28" fillId="11" borderId="17" xfId="0" applyFont="1" applyFill="1" applyBorder="1" applyAlignment="1">
      <alignment horizontal="left" vertical="center" wrapText="1"/>
    </xf>
    <xf numFmtId="0" fontId="28" fillId="11" borderId="25" xfId="0" applyFont="1" applyFill="1" applyBorder="1" applyAlignment="1">
      <alignment horizontal="left" vertical="center" wrapText="1"/>
    </xf>
    <xf numFmtId="0" fontId="28" fillId="11" borderId="40" xfId="0" applyFont="1" applyFill="1" applyBorder="1" applyAlignment="1">
      <alignment horizontal="left" vertical="center"/>
    </xf>
    <xf numFmtId="0" fontId="28" fillId="11" borderId="48" xfId="0" applyFont="1" applyFill="1" applyBorder="1" applyAlignment="1">
      <alignment horizontal="left" vertical="center"/>
    </xf>
    <xf numFmtId="0" fontId="28" fillId="11" borderId="8" xfId="0" applyFont="1" applyFill="1" applyBorder="1" applyAlignment="1">
      <alignment horizontal="left" vertical="center"/>
    </xf>
    <xf numFmtId="0" fontId="28" fillId="11" borderId="10" xfId="0" applyFont="1" applyFill="1" applyBorder="1" applyAlignment="1">
      <alignment horizontal="left" vertical="center"/>
    </xf>
    <xf numFmtId="0" fontId="28" fillId="11" borderId="13" xfId="0" applyFont="1" applyFill="1" applyBorder="1" applyAlignment="1">
      <alignment horizontal="left" vertical="center" wrapText="1"/>
    </xf>
    <xf numFmtId="0" fontId="28" fillId="11" borderId="6" xfId="0" applyFont="1" applyFill="1" applyBorder="1" applyAlignment="1">
      <alignment horizontal="left" vertical="center" wrapText="1"/>
    </xf>
    <xf numFmtId="0" fontId="28" fillId="11" borderId="26" xfId="0" applyFont="1" applyFill="1" applyBorder="1" applyAlignment="1">
      <alignment horizontal="left" vertical="center" wrapText="1"/>
    </xf>
    <xf numFmtId="0" fontId="28" fillId="11" borderId="50" xfId="0" applyFont="1" applyFill="1" applyBorder="1" applyAlignment="1">
      <alignment horizontal="left" vertical="center" wrapText="1"/>
    </xf>
    <xf numFmtId="0" fontId="28" fillId="11" borderId="33" xfId="0" applyFont="1" applyFill="1" applyBorder="1" applyAlignment="1">
      <alignment horizontal="left" vertical="center" wrapText="1"/>
    </xf>
    <xf numFmtId="0" fontId="28" fillId="11" borderId="38" xfId="0" applyFont="1" applyFill="1" applyBorder="1" applyAlignment="1">
      <alignment horizontal="left" vertical="center" wrapText="1"/>
    </xf>
    <xf numFmtId="0" fontId="28" fillId="11" borderId="79" xfId="0" applyFont="1" applyFill="1" applyBorder="1" applyAlignment="1">
      <alignment horizontal="left" vertical="center" wrapText="1"/>
    </xf>
    <xf numFmtId="0" fontId="28" fillId="11" borderId="58" xfId="0" applyFont="1" applyFill="1" applyBorder="1" applyAlignment="1">
      <alignment horizontal="left" vertical="center" wrapText="1"/>
    </xf>
    <xf numFmtId="0" fontId="28" fillId="11" borderId="37" xfId="0" applyFont="1" applyFill="1" applyBorder="1" applyAlignment="1">
      <alignment horizontal="left" vertical="center"/>
    </xf>
    <xf numFmtId="0" fontId="28" fillId="11" borderId="18" xfId="0" applyFont="1" applyFill="1" applyBorder="1" applyAlignment="1">
      <alignment horizontal="left" vertical="center"/>
    </xf>
    <xf numFmtId="0" fontId="28" fillId="11" borderId="22" xfId="0" applyFont="1" applyFill="1" applyBorder="1" applyAlignment="1">
      <alignment horizontal="left" vertical="center"/>
    </xf>
    <xf numFmtId="0" fontId="56" fillId="3" borderId="10" xfId="0" applyFont="1" applyFill="1" applyBorder="1" applyAlignment="1">
      <alignment horizontal="center" vertical="center" wrapText="1"/>
    </xf>
    <xf numFmtId="0" fontId="54" fillId="11" borderId="1" xfId="0" applyFont="1" applyFill="1" applyBorder="1" applyAlignment="1">
      <alignment horizontal="center"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13" xfId="0" applyFont="1" applyFill="1" applyBorder="1" applyAlignment="1">
      <alignment horizontal="center" vertical="center" wrapText="1"/>
    </xf>
    <xf numFmtId="0" fontId="54" fillId="11" borderId="8" xfId="0" applyFont="1" applyFill="1" applyBorder="1" applyAlignment="1">
      <alignment horizontal="left" vertical="center" wrapText="1"/>
    </xf>
    <xf numFmtId="0" fontId="54" fillId="11" borderId="10" xfId="0" applyFont="1" applyFill="1" applyBorder="1" applyAlignment="1">
      <alignment horizontal="left" vertical="center" wrapText="1"/>
    </xf>
    <xf numFmtId="0" fontId="28" fillId="11" borderId="8" xfId="0" applyFont="1" applyFill="1" applyBorder="1" applyAlignment="1">
      <alignment vertical="center" wrapText="1"/>
    </xf>
    <xf numFmtId="0" fontId="28" fillId="11" borderId="10" xfId="0" applyFont="1" applyFill="1" applyBorder="1" applyAlignment="1">
      <alignment vertical="center" wrapText="1"/>
    </xf>
    <xf numFmtId="0" fontId="28" fillId="11" borderId="18" xfId="0" applyFont="1" applyFill="1" applyBorder="1" applyAlignment="1">
      <alignment horizontal="center" vertical="center" wrapText="1"/>
    </xf>
    <xf numFmtId="0" fontId="28" fillId="11" borderId="34" xfId="0" applyFont="1" applyFill="1" applyBorder="1" applyAlignment="1">
      <alignment horizontal="center" vertical="center" wrapText="1"/>
    </xf>
    <xf numFmtId="0" fontId="28" fillId="11" borderId="41" xfId="0" applyFont="1" applyFill="1" applyBorder="1" applyAlignment="1">
      <alignment horizontal="center" vertical="center" wrapText="1"/>
    </xf>
    <xf numFmtId="0" fontId="48" fillId="11" borderId="18" xfId="0" applyFont="1" applyFill="1" applyBorder="1" applyAlignment="1">
      <alignment horizontal="left" vertical="center"/>
    </xf>
    <xf numFmtId="0" fontId="48" fillId="11" borderId="23" xfId="0" applyFont="1" applyFill="1" applyBorder="1" applyAlignment="1">
      <alignment horizontal="left" vertical="center"/>
    </xf>
    <xf numFmtId="0" fontId="54" fillId="11" borderId="33" xfId="0" applyFont="1" applyFill="1" applyBorder="1" applyAlignment="1">
      <alignment horizontal="center" vertical="center" wrapText="1"/>
    </xf>
    <xf numFmtId="0" fontId="54" fillId="11" borderId="40" xfId="0" applyFont="1" applyFill="1" applyBorder="1" applyAlignment="1">
      <alignment horizontal="center" vertical="center" wrapText="1"/>
    </xf>
    <xf numFmtId="0" fontId="28" fillId="11" borderId="9" xfId="0" applyFont="1" applyFill="1" applyBorder="1" applyAlignment="1">
      <alignment horizontal="left" vertical="center"/>
    </xf>
    <xf numFmtId="0" fontId="28" fillId="11" borderId="13" xfId="0" applyFont="1" applyFill="1" applyBorder="1" applyAlignment="1">
      <alignment horizontal="left" vertical="center"/>
    </xf>
    <xf numFmtId="0" fontId="28" fillId="11" borderId="5" xfId="0" applyFont="1" applyFill="1" applyBorder="1" applyAlignment="1">
      <alignment horizontal="left" vertical="center"/>
    </xf>
    <xf numFmtId="0" fontId="28" fillId="11" borderId="17" xfId="0" applyFont="1" applyFill="1" applyBorder="1" applyAlignment="1">
      <alignment horizontal="left" vertical="center"/>
    </xf>
    <xf numFmtId="0" fontId="28" fillId="11" borderId="25" xfId="0" applyFont="1" applyFill="1" applyBorder="1" applyAlignment="1">
      <alignment horizontal="left" vertical="center"/>
    </xf>
    <xf numFmtId="0" fontId="33" fillId="11" borderId="67" xfId="0" applyFont="1" applyFill="1" applyBorder="1" applyAlignment="1">
      <alignment horizontal="left" vertical="center"/>
    </xf>
    <xf numFmtId="0" fontId="33" fillId="11" borderId="12" xfId="0" applyFont="1" applyFill="1" applyBorder="1" applyAlignment="1">
      <alignment horizontal="left" vertical="center"/>
    </xf>
    <xf numFmtId="0" fontId="28" fillId="11" borderId="51" xfId="0" applyFont="1" applyFill="1" applyBorder="1" applyAlignment="1">
      <alignment horizontal="center" vertical="center"/>
    </xf>
    <xf numFmtId="0" fontId="28" fillId="11" borderId="71" xfId="0" applyFont="1" applyFill="1" applyBorder="1" applyAlignment="1">
      <alignment horizontal="center" vertical="center"/>
    </xf>
    <xf numFmtId="0" fontId="28" fillId="11" borderId="49" xfId="0" applyFont="1" applyFill="1" applyBorder="1" applyAlignment="1">
      <alignment horizontal="left" vertical="center"/>
    </xf>
    <xf numFmtId="0" fontId="28" fillId="11" borderId="6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34" fillId="4" borderId="13" xfId="0" applyFont="1" applyFill="1" applyBorder="1" applyAlignment="1">
      <alignment horizontal="center" vertical="center"/>
    </xf>
    <xf numFmtId="0" fontId="33" fillId="11" borderId="49" xfId="0" applyFont="1" applyFill="1" applyBorder="1" applyAlignment="1">
      <alignment horizontal="center" vertical="center" wrapText="1"/>
    </xf>
    <xf numFmtId="0" fontId="33" fillId="11" borderId="51" xfId="0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3" fillId="11" borderId="4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64" fontId="18" fillId="3" borderId="3" xfId="0" applyNumberFormat="1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164" fontId="19" fillId="3" borderId="11" xfId="0" applyNumberFormat="1" applyFont="1" applyFill="1" applyBorder="1" applyAlignment="1">
      <alignment horizontal="center" vertical="center" wrapText="1"/>
    </xf>
    <xf numFmtId="164" fontId="19" fillId="3" borderId="15" xfId="0" applyNumberFormat="1" applyFont="1" applyFill="1" applyBorder="1" applyAlignment="1">
      <alignment horizontal="center" vertical="center" wrapText="1"/>
    </xf>
    <xf numFmtId="164" fontId="19" fillId="3" borderId="16" xfId="0" applyNumberFormat="1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164" fontId="20" fillId="3" borderId="11" xfId="0" applyNumberFormat="1" applyFont="1" applyFill="1" applyBorder="1" applyAlignment="1">
      <alignment horizontal="center" vertical="center" wrapText="1"/>
    </xf>
    <xf numFmtId="164" fontId="20" fillId="3" borderId="15" xfId="0" applyNumberFormat="1" applyFont="1" applyFill="1" applyBorder="1" applyAlignment="1">
      <alignment horizontal="center" vertical="center" wrapText="1"/>
    </xf>
    <xf numFmtId="164" fontId="20" fillId="3" borderId="16" xfId="0" applyNumberFormat="1" applyFont="1" applyFill="1" applyBorder="1" applyAlignment="1">
      <alignment horizontal="center" vertical="center" wrapText="1"/>
    </xf>
    <xf numFmtId="0" fontId="56" fillId="3" borderId="11" xfId="0" applyFont="1" applyFill="1" applyBorder="1" applyAlignment="1">
      <alignment horizontal="center" vertical="center" wrapText="1"/>
    </xf>
    <xf numFmtId="0" fontId="56" fillId="3" borderId="15" xfId="0" applyFont="1" applyFill="1" applyBorder="1" applyAlignment="1">
      <alignment horizontal="center" vertical="center" wrapText="1"/>
    </xf>
    <xf numFmtId="0" fontId="56" fillId="3" borderId="16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3" fontId="137" fillId="0" borderId="8" xfId="0" applyNumberFormat="1" applyFont="1" applyBorder="1" applyAlignment="1">
      <alignment horizontal="center" vertical="center"/>
    </xf>
    <xf numFmtId="3" fontId="137" fillId="0" borderId="9" xfId="0" applyNumberFormat="1" applyFont="1" applyBorder="1" applyAlignment="1">
      <alignment horizontal="center" vertical="center"/>
    </xf>
    <xf numFmtId="3" fontId="137" fillId="0" borderId="10" xfId="0" applyNumberFormat="1" applyFont="1" applyBorder="1" applyAlignment="1">
      <alignment horizontal="center" vertical="center"/>
    </xf>
    <xf numFmtId="3" fontId="137" fillId="0" borderId="13" xfId="0" applyNumberFormat="1" applyFont="1" applyBorder="1" applyAlignment="1">
      <alignment horizontal="center" vertical="center"/>
    </xf>
    <xf numFmtId="3" fontId="137" fillId="0" borderId="5" xfId="0" applyNumberFormat="1" applyFont="1" applyBorder="1" applyAlignment="1">
      <alignment horizontal="center" vertical="center"/>
    </xf>
    <xf numFmtId="3" fontId="137" fillId="0" borderId="6" xfId="0" applyNumberFormat="1" applyFont="1" applyBorder="1" applyAlignment="1">
      <alignment horizontal="center" vertical="center"/>
    </xf>
    <xf numFmtId="17" fontId="21" fillId="3" borderId="67" xfId="0" applyNumberFormat="1" applyFont="1" applyFill="1" applyBorder="1" applyAlignment="1">
      <alignment horizontal="center" vertical="center"/>
    </xf>
    <xf numFmtId="17" fontId="21" fillId="3" borderId="68" xfId="0" applyNumberFormat="1" applyFont="1" applyFill="1" applyBorder="1" applyAlignment="1">
      <alignment horizontal="center" vertical="center"/>
    </xf>
    <xf numFmtId="17" fontId="21" fillId="3" borderId="12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104" fillId="0" borderId="1" xfId="0" applyFont="1" applyBorder="1" applyAlignment="1">
      <alignment horizontal="center" vertical="center" wrapText="1"/>
    </xf>
    <xf numFmtId="0" fontId="104" fillId="0" borderId="2" xfId="0" applyFont="1" applyBorder="1" applyAlignment="1">
      <alignment horizontal="center" vertical="center"/>
    </xf>
    <xf numFmtId="0" fontId="104" fillId="0" borderId="4" xfId="0" applyFont="1" applyBorder="1" applyAlignment="1">
      <alignment horizontal="center" vertical="center"/>
    </xf>
    <xf numFmtId="0" fontId="104" fillId="0" borderId="0" xfId="0" applyFont="1" applyAlignment="1">
      <alignment horizontal="center" vertical="center"/>
    </xf>
    <xf numFmtId="0" fontId="104" fillId="0" borderId="13" xfId="0" applyFont="1" applyBorder="1" applyAlignment="1">
      <alignment horizontal="center" vertical="center"/>
    </xf>
    <xf numFmtId="0" fontId="104" fillId="0" borderId="5" xfId="0" applyFont="1" applyBorder="1" applyAlignment="1">
      <alignment horizontal="center" vertical="center"/>
    </xf>
    <xf numFmtId="17" fontId="107" fillId="3" borderId="11" xfId="0" applyNumberFormat="1" applyFont="1" applyFill="1" applyBorder="1" applyAlignment="1">
      <alignment horizontal="center" vertical="center" wrapText="1"/>
    </xf>
    <xf numFmtId="17" fontId="107" fillId="3" borderId="16" xfId="0" applyNumberFormat="1" applyFont="1" applyFill="1" applyBorder="1" applyAlignment="1">
      <alignment horizontal="center" vertical="center" wrapText="1"/>
    </xf>
    <xf numFmtId="17" fontId="108" fillId="3" borderId="2" xfId="0" applyNumberFormat="1" applyFont="1" applyFill="1" applyBorder="1" applyAlignment="1">
      <alignment horizontal="center" vertical="center"/>
    </xf>
    <xf numFmtId="17" fontId="108" fillId="3" borderId="5" xfId="0" applyNumberFormat="1" applyFont="1" applyFill="1" applyBorder="1" applyAlignment="1">
      <alignment horizontal="center" vertical="center"/>
    </xf>
    <xf numFmtId="49" fontId="33" fillId="9" borderId="11" xfId="0" applyNumberFormat="1" applyFont="1" applyFill="1" applyBorder="1" applyAlignment="1">
      <alignment horizontal="center" vertical="center" textRotation="90" wrapText="1"/>
    </xf>
    <xf numFmtId="49" fontId="33" fillId="9" borderId="16" xfId="0" applyNumberFormat="1" applyFont="1" applyFill="1" applyBorder="1" applyAlignment="1">
      <alignment horizontal="center" vertical="center" textRotation="90" wrapText="1"/>
    </xf>
    <xf numFmtId="49" fontId="33" fillId="6" borderId="11" xfId="0" applyNumberFormat="1" applyFont="1" applyFill="1" applyBorder="1" applyAlignment="1">
      <alignment horizontal="center" vertical="center" textRotation="90" wrapText="1"/>
    </xf>
    <xf numFmtId="49" fontId="33" fillId="6" borderId="16" xfId="0" applyNumberFormat="1" applyFont="1" applyFill="1" applyBorder="1" applyAlignment="1">
      <alignment horizontal="center" vertical="center" textRotation="90" wrapText="1"/>
    </xf>
    <xf numFmtId="49" fontId="25" fillId="10" borderId="11" xfId="0" applyNumberFormat="1" applyFont="1" applyFill="1" applyBorder="1" applyAlignment="1">
      <alignment horizontal="center" vertical="center" textRotation="90" wrapText="1"/>
    </xf>
    <xf numFmtId="49" fontId="25" fillId="10" borderId="16" xfId="0" applyNumberFormat="1" applyFont="1" applyFill="1" applyBorder="1" applyAlignment="1">
      <alignment horizontal="center" vertical="center" textRotation="90" wrapText="1"/>
    </xf>
    <xf numFmtId="9" fontId="100" fillId="8" borderId="11" xfId="0" applyNumberFormat="1" applyFont="1" applyFill="1" applyBorder="1" applyAlignment="1">
      <alignment horizontal="center" vertical="center" textRotation="90"/>
    </xf>
    <xf numFmtId="9" fontId="100" fillId="8" borderId="16" xfId="0" applyNumberFormat="1" applyFont="1" applyFill="1" applyBorder="1" applyAlignment="1">
      <alignment horizontal="center" vertical="center" textRotation="90"/>
    </xf>
    <xf numFmtId="0" fontId="100" fillId="8" borderId="11" xfId="0" applyFont="1" applyFill="1" applyBorder="1" applyAlignment="1">
      <alignment horizontal="center" vertical="center" textRotation="90" wrapText="1"/>
    </xf>
    <xf numFmtId="0" fontId="100" fillId="8" borderId="16" xfId="0" applyFont="1" applyFill="1" applyBorder="1" applyAlignment="1">
      <alignment horizontal="center" vertical="center" textRotation="90" wrapText="1"/>
    </xf>
    <xf numFmtId="0" fontId="96" fillId="9" borderId="15" xfId="0" applyFont="1" applyFill="1" applyBorder="1" applyAlignment="1">
      <alignment horizontal="center" vertical="center" wrapText="1"/>
    </xf>
    <xf numFmtId="0" fontId="96" fillId="9" borderId="16" xfId="0" applyFont="1" applyFill="1" applyBorder="1" applyAlignment="1">
      <alignment horizontal="center" vertical="center"/>
    </xf>
    <xf numFmtId="49" fontId="85" fillId="0" borderId="0" xfId="0" applyNumberFormat="1" applyFont="1" applyAlignment="1">
      <alignment horizontal="center"/>
    </xf>
    <xf numFmtId="0" fontId="85" fillId="0" borderId="0" xfId="0" applyFont="1" applyAlignment="1">
      <alignment horizontal="center"/>
    </xf>
    <xf numFmtId="0" fontId="88" fillId="8" borderId="81" xfId="0" applyFont="1" applyFill="1" applyBorder="1" applyAlignment="1">
      <alignment horizontal="center" vertical="center"/>
    </xf>
    <xf numFmtId="49" fontId="28" fillId="9" borderId="113" xfId="0" applyNumberFormat="1" applyFont="1" applyFill="1" applyBorder="1" applyAlignment="1">
      <alignment horizontal="center" vertical="center" textRotation="90" wrapText="1"/>
    </xf>
    <xf numFmtId="49" fontId="28" fillId="9" borderId="114" xfId="0" applyNumberFormat="1" applyFont="1" applyFill="1" applyBorder="1" applyAlignment="1">
      <alignment horizontal="center" vertical="center" textRotation="90" wrapText="1"/>
    </xf>
    <xf numFmtId="49" fontId="28" fillId="6" borderId="113" xfId="0" applyNumberFormat="1" applyFont="1" applyFill="1" applyBorder="1" applyAlignment="1">
      <alignment horizontal="center" vertical="center" textRotation="90" wrapText="1"/>
    </xf>
    <xf numFmtId="49" fontId="28" fillId="6" borderId="114" xfId="0" applyNumberFormat="1" applyFont="1" applyFill="1" applyBorder="1" applyAlignment="1">
      <alignment horizontal="center" vertical="center" textRotation="90" wrapText="1"/>
    </xf>
    <xf numFmtId="49" fontId="99" fillId="10" borderId="113" xfId="0" applyNumberFormat="1" applyFont="1" applyFill="1" applyBorder="1" applyAlignment="1">
      <alignment horizontal="center" vertical="center" textRotation="90" wrapText="1"/>
    </xf>
    <xf numFmtId="49" fontId="99" fillId="10" borderId="114" xfId="0" applyNumberFormat="1" applyFont="1" applyFill="1" applyBorder="1" applyAlignment="1">
      <alignment horizontal="center" vertical="center" textRotation="90" wrapText="1"/>
    </xf>
    <xf numFmtId="165" fontId="103" fillId="7" borderId="29" xfId="2" applyNumberFormat="1" applyFont="1" applyFill="1" applyBorder="1" applyAlignment="1">
      <alignment horizontal="center" vertical="center"/>
    </xf>
    <xf numFmtId="9" fontId="86" fillId="8" borderId="88" xfId="0" applyNumberFormat="1" applyFont="1" applyFill="1" applyBorder="1" applyAlignment="1">
      <alignment horizontal="center" vertical="center"/>
    </xf>
    <xf numFmtId="0" fontId="34" fillId="9" borderId="8" xfId="0" applyFont="1" applyFill="1" applyBorder="1" applyAlignment="1">
      <alignment horizontal="center" vertical="center"/>
    </xf>
    <xf numFmtId="0" fontId="34" fillId="9" borderId="9" xfId="0" applyFont="1" applyFill="1" applyBorder="1" applyAlignment="1">
      <alignment horizontal="center" vertical="center"/>
    </xf>
    <xf numFmtId="0" fontId="34" fillId="9" borderId="10" xfId="0" applyFont="1" applyFill="1" applyBorder="1" applyAlignment="1">
      <alignment horizontal="center" vertical="center"/>
    </xf>
    <xf numFmtId="17" fontId="97" fillId="0" borderId="0" xfId="0" applyNumberFormat="1" applyFont="1" applyAlignment="1">
      <alignment horizontal="center" vertical="center" wrapText="1"/>
    </xf>
    <xf numFmtId="17" fontId="97" fillId="0" borderId="0" xfId="0" applyNumberFormat="1" applyFont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3" fontId="88" fillId="8" borderId="81" xfId="0" applyNumberFormat="1" applyFont="1" applyFill="1" applyBorder="1" applyAlignment="1">
      <alignment horizontal="center" vertical="center"/>
    </xf>
    <xf numFmtId="0" fontId="96" fillId="9" borderId="11" xfId="0" applyFont="1" applyFill="1" applyBorder="1" applyAlignment="1">
      <alignment horizontal="center" vertical="center"/>
    </xf>
    <xf numFmtId="0" fontId="96" fillId="9" borderId="15" xfId="0" applyFont="1" applyFill="1" applyBorder="1" applyAlignment="1">
      <alignment horizontal="center" vertical="center"/>
    </xf>
    <xf numFmtId="49" fontId="25" fillId="10" borderId="13" xfId="0" applyNumberFormat="1" applyFont="1" applyFill="1" applyBorder="1" applyAlignment="1">
      <alignment horizontal="center" vertical="center" textRotation="90" wrapText="1"/>
    </xf>
    <xf numFmtId="49" fontId="25" fillId="10" borderId="3" xfId="0" applyNumberFormat="1" applyFont="1" applyFill="1" applyBorder="1" applyAlignment="1">
      <alignment horizontal="center" vertical="center" textRotation="90" wrapText="1"/>
    </xf>
    <xf numFmtId="49" fontId="25" fillId="10" borderId="6" xfId="0" applyNumberFormat="1" applyFont="1" applyFill="1" applyBorder="1" applyAlignment="1">
      <alignment horizontal="center" vertical="center" textRotation="90" wrapText="1"/>
    </xf>
    <xf numFmtId="49" fontId="33" fillId="6" borderId="2" xfId="0" applyNumberFormat="1" applyFont="1" applyFill="1" applyBorder="1" applyAlignment="1">
      <alignment horizontal="center" vertical="center" textRotation="90" wrapText="1"/>
    </xf>
    <xf numFmtId="49" fontId="33" fillId="6" borderId="5" xfId="0" applyNumberFormat="1" applyFont="1" applyFill="1" applyBorder="1" applyAlignment="1">
      <alignment horizontal="center" vertical="center" textRotation="90" wrapText="1"/>
    </xf>
    <xf numFmtId="49" fontId="33" fillId="9" borderId="13" xfId="0" applyNumberFormat="1" applyFont="1" applyFill="1" applyBorder="1" applyAlignment="1">
      <alignment horizontal="center" vertical="center" textRotation="90" wrapText="1"/>
    </xf>
    <xf numFmtId="49" fontId="33" fillId="9" borderId="1" xfId="0" applyNumberFormat="1" applyFont="1" applyFill="1" applyBorder="1" applyAlignment="1">
      <alignment horizontal="center" vertical="center" textRotation="90" wrapText="1"/>
    </xf>
    <xf numFmtId="9" fontId="95" fillId="9" borderId="11" xfId="0" applyNumberFormat="1" applyFont="1" applyFill="1" applyBorder="1" applyAlignment="1">
      <alignment horizontal="center" vertical="center" textRotation="90"/>
    </xf>
    <xf numFmtId="9" fontId="95" fillId="9" borderId="16" xfId="0" applyNumberFormat="1" applyFont="1" applyFill="1" applyBorder="1" applyAlignment="1">
      <alignment horizontal="center" vertical="center" textRotation="90"/>
    </xf>
    <xf numFmtId="0" fontId="95" fillId="9" borderId="16" xfId="0" applyFont="1" applyFill="1" applyBorder="1" applyAlignment="1">
      <alignment horizontal="center" vertical="center" textRotation="90" wrapText="1"/>
    </xf>
    <xf numFmtId="0" fontId="95" fillId="9" borderId="11" xfId="0" applyFont="1" applyFill="1" applyBorder="1" applyAlignment="1">
      <alignment horizontal="center" vertical="center" textRotation="90" wrapText="1"/>
    </xf>
    <xf numFmtId="49" fontId="28" fillId="9" borderId="117" xfId="0" applyNumberFormat="1" applyFont="1" applyFill="1" applyBorder="1" applyAlignment="1">
      <alignment horizontal="center" vertical="center" textRotation="90" wrapText="1"/>
    </xf>
    <xf numFmtId="49" fontId="28" fillId="9" borderId="118" xfId="0" applyNumberFormat="1" applyFont="1" applyFill="1" applyBorder="1" applyAlignment="1">
      <alignment horizontal="center" vertical="center" textRotation="90" wrapText="1"/>
    </xf>
    <xf numFmtId="49" fontId="28" fillId="6" borderId="117" xfId="0" applyNumberFormat="1" applyFont="1" applyFill="1" applyBorder="1" applyAlignment="1">
      <alignment horizontal="center" vertical="center" textRotation="90" wrapText="1"/>
    </xf>
    <xf numFmtId="49" fontId="28" fillId="6" borderId="118" xfId="0" applyNumberFormat="1" applyFont="1" applyFill="1" applyBorder="1" applyAlignment="1">
      <alignment horizontal="center" vertical="center" textRotation="90" wrapText="1"/>
    </xf>
    <xf numFmtId="49" fontId="99" fillId="10" borderId="117" xfId="0" applyNumberFormat="1" applyFont="1" applyFill="1" applyBorder="1" applyAlignment="1">
      <alignment horizontal="center" vertical="center" textRotation="90" wrapText="1"/>
    </xf>
    <xf numFmtId="49" fontId="99" fillId="10" borderId="118" xfId="0" applyNumberFormat="1" applyFont="1" applyFill="1" applyBorder="1" applyAlignment="1">
      <alignment horizontal="center" vertical="center" textRotation="90" wrapText="1"/>
    </xf>
    <xf numFmtId="49" fontId="67" fillId="9" borderId="8" xfId="0" applyNumberFormat="1" applyFont="1" applyFill="1" applyBorder="1" applyAlignment="1">
      <alignment horizontal="center" vertical="center" wrapText="1"/>
    </xf>
    <xf numFmtId="49" fontId="67" fillId="9" borderId="9" xfId="0" applyNumberFormat="1" applyFont="1" applyFill="1" applyBorder="1" applyAlignment="1">
      <alignment horizontal="center" vertical="center" wrapText="1"/>
    </xf>
    <xf numFmtId="49" fontId="67" fillId="9" borderId="10" xfId="0" applyNumberFormat="1" applyFont="1" applyFill="1" applyBorder="1" applyAlignment="1">
      <alignment horizontal="center" vertical="center" wrapText="1"/>
    </xf>
    <xf numFmtId="3" fontId="88" fillId="8" borderId="87" xfId="0" applyNumberFormat="1" applyFont="1" applyFill="1" applyBorder="1" applyAlignment="1">
      <alignment horizontal="center" vertical="center"/>
    </xf>
    <xf numFmtId="3" fontId="88" fillId="0" borderId="81" xfId="0" applyNumberFormat="1" applyFont="1" applyFill="1" applyBorder="1" applyAlignment="1">
      <alignment horizontal="center" vertical="center"/>
    </xf>
    <xf numFmtId="3" fontId="88" fillId="8" borderId="119" xfId="0" applyNumberFormat="1" applyFont="1" applyFill="1" applyBorder="1" applyAlignment="1">
      <alignment horizontal="center" vertical="center"/>
    </xf>
    <xf numFmtId="3" fontId="51" fillId="0" borderId="120" xfId="0" applyNumberFormat="1" applyFont="1" applyFill="1" applyBorder="1" applyAlignment="1">
      <alignment horizontal="center" vertical="center"/>
    </xf>
    <xf numFmtId="3" fontId="39" fillId="7" borderId="14" xfId="0" applyNumberFormat="1" applyFont="1" applyFill="1" applyBorder="1" applyAlignment="1">
      <alignment horizontal="right" vertical="center"/>
    </xf>
    <xf numFmtId="164" fontId="101" fillId="7" borderId="14" xfId="0" applyNumberFormat="1" applyFont="1" applyFill="1" applyBorder="1" applyAlignment="1">
      <alignment horizontal="right" vertical="center"/>
    </xf>
    <xf numFmtId="9" fontId="86" fillId="8" borderId="121" xfId="0" applyNumberFormat="1" applyFont="1" applyFill="1" applyBorder="1" applyAlignment="1">
      <alignment horizontal="center" vertical="center"/>
    </xf>
    <xf numFmtId="3" fontId="88" fillId="8" borderId="122" xfId="0" applyNumberFormat="1" applyFont="1" applyFill="1" applyBorder="1" applyAlignment="1">
      <alignment horizontal="center" vertical="center"/>
    </xf>
    <xf numFmtId="3" fontId="102" fillId="7" borderId="14" xfId="0" applyNumberFormat="1" applyFont="1" applyFill="1" applyBorder="1" applyAlignment="1">
      <alignment horizontal="right" vertical="center"/>
    </xf>
    <xf numFmtId="3" fontId="87" fillId="8" borderId="123" xfId="0" applyNumberFormat="1" applyFont="1" applyFill="1" applyBorder="1" applyAlignment="1">
      <alignment horizontal="center" vertical="center"/>
    </xf>
    <xf numFmtId="3" fontId="87" fillId="8" borderId="2" xfId="0" applyNumberFormat="1" applyFont="1" applyFill="1" applyBorder="1" applyAlignment="1">
      <alignment horizontal="center" vertical="center"/>
    </xf>
    <xf numFmtId="49" fontId="25" fillId="10" borderId="1" xfId="0" applyNumberFormat="1" applyFont="1" applyFill="1" applyBorder="1" applyAlignment="1">
      <alignment horizontal="center" vertical="center" textRotation="90" wrapText="1"/>
    </xf>
    <xf numFmtId="0" fontId="51" fillId="8" borderId="85" xfId="0" applyFont="1" applyFill="1" applyBorder="1" applyAlignment="1">
      <alignment horizontal="center" vertical="center"/>
    </xf>
    <xf numFmtId="0" fontId="88" fillId="8" borderId="86" xfId="0" applyFont="1" applyFill="1" applyBorder="1" applyAlignment="1">
      <alignment horizontal="center" vertical="center"/>
    </xf>
    <xf numFmtId="0" fontId="89" fillId="8" borderId="14" xfId="0" applyFont="1" applyFill="1" applyBorder="1" applyAlignment="1">
      <alignment horizontal="center" vertical="center"/>
    </xf>
    <xf numFmtId="3" fontId="87" fillId="0" borderId="124" xfId="0" applyNumberFormat="1" applyFont="1" applyFill="1" applyBorder="1" applyAlignment="1">
      <alignment vertical="center"/>
    </xf>
    <xf numFmtId="3" fontId="87" fillId="8" borderId="5" xfId="0" applyNumberFormat="1" applyFont="1" applyFill="1" applyBorder="1" applyAlignment="1">
      <alignment horizontal="center" vertical="center"/>
    </xf>
    <xf numFmtId="3" fontId="87" fillId="8" borderId="125" xfId="0" applyNumberFormat="1" applyFont="1" applyFill="1" applyBorder="1" applyAlignment="1">
      <alignment horizontal="center" vertical="center"/>
    </xf>
    <xf numFmtId="3" fontId="87" fillId="8" borderId="126" xfId="0" applyNumberFormat="1" applyFont="1" applyFill="1" applyBorder="1" applyAlignment="1">
      <alignment horizontal="center" vertical="center"/>
    </xf>
    <xf numFmtId="9" fontId="86" fillId="8" borderId="127" xfId="0" applyNumberFormat="1" applyFont="1" applyFill="1" applyBorder="1" applyAlignment="1">
      <alignment horizontal="center" vertical="center"/>
    </xf>
    <xf numFmtId="3" fontId="87" fillId="8" borderId="128" xfId="0" applyNumberFormat="1" applyFont="1" applyFill="1" applyBorder="1" applyAlignment="1">
      <alignment horizontal="center" vertical="center"/>
    </xf>
    <xf numFmtId="3" fontId="87" fillId="0" borderId="129" xfId="0" applyNumberFormat="1" applyFont="1" applyFill="1" applyBorder="1" applyAlignment="1">
      <alignment horizontal="right" vertical="center"/>
    </xf>
    <xf numFmtId="3" fontId="87" fillId="8" borderId="122" xfId="0" applyNumberFormat="1" applyFont="1" applyFill="1" applyBorder="1" applyAlignment="1">
      <alignment horizontal="center" vertical="center"/>
    </xf>
    <xf numFmtId="9" fontId="86" fillId="8" borderId="130" xfId="0" applyNumberFormat="1" applyFont="1" applyFill="1" applyBorder="1" applyAlignment="1">
      <alignment horizontal="center" vertical="center"/>
    </xf>
    <xf numFmtId="3" fontId="87" fillId="8" borderId="131" xfId="0" applyNumberFormat="1" applyFont="1" applyFill="1" applyBorder="1" applyAlignment="1">
      <alignment horizontal="center" vertical="center"/>
    </xf>
    <xf numFmtId="0" fontId="38" fillId="7" borderId="18" xfId="0" applyFont="1" applyFill="1" applyBorder="1" applyAlignment="1">
      <alignment horizontal="center" vertical="center"/>
    </xf>
    <xf numFmtId="0" fontId="35" fillId="7" borderId="21" xfId="0" applyFont="1" applyFill="1" applyBorder="1" applyAlignment="1">
      <alignment horizontal="center" vertical="center"/>
    </xf>
    <xf numFmtId="0" fontId="36" fillId="7" borderId="22" xfId="0" applyFont="1" applyFill="1" applyBorder="1" applyAlignment="1">
      <alignment horizontal="center" vertical="center"/>
    </xf>
    <xf numFmtId="0" fontId="38" fillId="7" borderId="34" xfId="0" applyFont="1" applyFill="1" applyBorder="1" applyAlignment="1">
      <alignment horizontal="center" vertical="center"/>
    </xf>
    <xf numFmtId="0" fontId="35" fillId="7" borderId="36" xfId="0" applyFont="1" applyFill="1" applyBorder="1" applyAlignment="1">
      <alignment horizontal="center" vertical="center"/>
    </xf>
    <xf numFmtId="0" fontId="36" fillId="7" borderId="37" xfId="0" applyFont="1" applyFill="1" applyBorder="1" applyAlignment="1">
      <alignment horizontal="center" vertical="center"/>
    </xf>
    <xf numFmtId="0" fontId="38" fillId="4" borderId="34" xfId="0" applyFont="1" applyFill="1" applyBorder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36" fillId="4" borderId="37" xfId="0" applyFont="1" applyFill="1" applyBorder="1" applyAlignment="1">
      <alignment horizontal="center" vertical="center"/>
    </xf>
    <xf numFmtId="0" fontId="38" fillId="15" borderId="34" xfId="0" applyFont="1" applyFill="1" applyBorder="1" applyAlignment="1">
      <alignment horizontal="center" vertical="center"/>
    </xf>
    <xf numFmtId="0" fontId="35" fillId="15" borderId="36" xfId="0" applyFont="1" applyFill="1" applyBorder="1" applyAlignment="1">
      <alignment horizontal="center" vertical="center"/>
    </xf>
    <xf numFmtId="0" fontId="36" fillId="15" borderId="37" xfId="0" applyFont="1" applyFill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8" fillId="7" borderId="132" xfId="0" applyFont="1" applyFill="1" applyBorder="1" applyAlignment="1">
      <alignment horizontal="center" vertical="center"/>
    </xf>
    <xf numFmtId="0" fontId="35" fillId="7" borderId="133" xfId="0" applyFont="1" applyFill="1" applyBorder="1" applyAlignment="1">
      <alignment horizontal="center" vertical="center"/>
    </xf>
    <xf numFmtId="0" fontId="36" fillId="7" borderId="134" xfId="0" applyFont="1" applyFill="1" applyBorder="1" applyAlignment="1">
      <alignment horizontal="center" vertical="center"/>
    </xf>
    <xf numFmtId="3" fontId="38" fillId="7" borderId="18" xfId="0" applyNumberFormat="1" applyFont="1" applyFill="1" applyBorder="1" applyAlignment="1">
      <alignment horizontal="center" vertical="center"/>
    </xf>
    <xf numFmtId="3" fontId="35" fillId="7" borderId="21" xfId="0" applyNumberFormat="1" applyFont="1" applyFill="1" applyBorder="1" applyAlignment="1">
      <alignment horizontal="center" vertical="center"/>
    </xf>
    <xf numFmtId="3" fontId="36" fillId="7" borderId="22" xfId="0" applyNumberFormat="1" applyFont="1" applyFill="1" applyBorder="1" applyAlignment="1">
      <alignment horizontal="center" vertical="center"/>
    </xf>
    <xf numFmtId="3" fontId="38" fillId="7" borderId="34" xfId="0" applyNumberFormat="1" applyFont="1" applyFill="1" applyBorder="1" applyAlignment="1">
      <alignment horizontal="center" vertical="center"/>
    </xf>
    <xf numFmtId="3" fontId="35" fillId="7" borderId="36" xfId="0" applyNumberFormat="1" applyFont="1" applyFill="1" applyBorder="1" applyAlignment="1">
      <alignment horizontal="center" vertical="center"/>
    </xf>
    <xf numFmtId="3" fontId="36" fillId="7" borderId="37" xfId="0" applyNumberFormat="1" applyFont="1" applyFill="1" applyBorder="1" applyAlignment="1">
      <alignment horizontal="center" vertical="center"/>
    </xf>
    <xf numFmtId="3" fontId="38" fillId="0" borderId="132" xfId="0" applyNumberFormat="1" applyFont="1" applyBorder="1" applyAlignment="1">
      <alignment horizontal="center" vertical="center"/>
    </xf>
    <xf numFmtId="3" fontId="35" fillId="0" borderId="133" xfId="0" applyNumberFormat="1" applyFont="1" applyBorder="1" applyAlignment="1">
      <alignment horizontal="center" vertical="center"/>
    </xf>
    <xf numFmtId="3" fontId="36" fillId="0" borderId="134" xfId="0" applyNumberFormat="1" applyFont="1" applyBorder="1" applyAlignment="1">
      <alignment horizontal="center" vertical="center"/>
    </xf>
    <xf numFmtId="0" fontId="67" fillId="9" borderId="8" xfId="0" applyFont="1" applyFill="1" applyBorder="1" applyAlignment="1">
      <alignment horizontal="center" vertical="center"/>
    </xf>
    <xf numFmtId="0" fontId="67" fillId="9" borderId="10" xfId="0" applyFont="1" applyFill="1" applyBorder="1" applyAlignment="1">
      <alignment horizontal="center" vertical="center"/>
    </xf>
    <xf numFmtId="0" fontId="0" fillId="0" borderId="90" xfId="0" applyFill="1" applyBorder="1" applyAlignment="1">
      <alignment vertical="center"/>
    </xf>
    <xf numFmtId="0" fontId="0" fillId="0" borderId="97" xfId="0" applyFill="1" applyBorder="1" applyAlignment="1">
      <alignment vertical="center"/>
    </xf>
    <xf numFmtId="0" fontId="0" fillId="0" borderId="103" xfId="0" applyFill="1" applyBorder="1" applyAlignment="1">
      <alignment vertical="center"/>
    </xf>
    <xf numFmtId="3" fontId="39" fillId="0" borderId="18" xfId="0" applyNumberFormat="1" applyFont="1" applyFill="1" applyBorder="1" applyAlignment="1">
      <alignment vertical="center"/>
    </xf>
    <xf numFmtId="164" fontId="39" fillId="2" borderId="22" xfId="0" applyNumberFormat="1" applyFont="1" applyFill="1" applyBorder="1" applyAlignment="1">
      <alignment vertical="center"/>
    </xf>
    <xf numFmtId="3" fontId="39" fillId="0" borderId="34" xfId="0" applyNumberFormat="1" applyFont="1" applyFill="1" applyBorder="1" applyAlignment="1">
      <alignment vertical="center"/>
    </xf>
    <xf numFmtId="164" fontId="39" fillId="2" borderId="37" xfId="0" applyNumberFormat="1" applyFont="1" applyFill="1" applyBorder="1" applyAlignment="1">
      <alignment vertical="center"/>
    </xf>
    <xf numFmtId="3" fontId="39" fillId="0" borderId="41" xfId="0" applyNumberFormat="1" applyFont="1" applyFill="1" applyBorder="1" applyAlignment="1">
      <alignment vertical="center"/>
    </xf>
    <xf numFmtId="164" fontId="39" fillId="2" borderId="45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130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/>
              <a:t>ACUMULADO DE DISTRIBUCIÓN</a:t>
            </a:r>
            <a:r>
              <a:rPr lang="es-MX" sz="1800" b="1" baseline="0"/>
              <a:t> DE VÍCTIMAS DE CARPETAS JUDICIALIZADAS EN EL ESTADO DE MORELOS, AÑO 2022</a:t>
            </a:r>
            <a:endParaRPr lang="es-MX" sz="18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57586844631568"/>
          <c:y val="0.1413986252224429"/>
          <c:w val="0.82930489662409157"/>
          <c:h val="0.809177991606553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26-4E6E-A494-4547B44FE8C6}"/>
              </c:ext>
            </c:extLst>
          </c:dPt>
          <c:dPt>
            <c:idx val="1"/>
            <c:invertIfNegative val="0"/>
            <c:bubble3D val="0"/>
            <c:spPr>
              <a:solidFill>
                <a:srgbClr val="FB35D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26-4E6E-A494-4547B44FE8C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26-4E6E-A494-4547B44FE8C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26-4E6E-A494-4547B44FE8C6}"/>
              </c:ext>
            </c:extLst>
          </c:dPt>
          <c:dPt>
            <c:idx val="4"/>
            <c:invertIfNegative val="0"/>
            <c:bubble3D val="0"/>
            <c:spPr>
              <a:solidFill>
                <a:srgbClr val="F8B2F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A26-4E6E-A494-4547B44FE8C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A26-4E6E-A494-4547B44FE8C6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A26-4E6E-A494-4547B44FE8C6}"/>
              </c:ext>
            </c:extLst>
          </c:dPt>
          <c:dPt>
            <c:idx val="7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A26-4E6E-A494-4547B44FE8C6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60A-4895-85DB-C20D403D1D8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60A-4895-85DB-C20D403D1D8A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60A-4895-85DB-C20D403D1D8A}"/>
              </c:ext>
            </c:extLst>
          </c:dPt>
          <c:dPt>
            <c:idx val="11"/>
            <c:invertIfNegative val="0"/>
            <c:bubble3D val="0"/>
            <c:spPr>
              <a:pattFill prst="pct20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694F-42DC-8EC0-484E938FA2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5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Víctimas_2022!$C$7:$C$18</c:f>
              <c:strCache>
                <c:ptCount val="12"/>
                <c:pt idx="0">
                  <c:v>MASCULINO</c:v>
                </c:pt>
                <c:pt idx="1">
                  <c:v>FEMENINA</c:v>
                </c:pt>
                <c:pt idx="2">
                  <c:v>LGBTIQ+</c:v>
                </c:pt>
                <c:pt idx="3">
                  <c:v>MENOR VÍCTIMA MASCULINO</c:v>
                </c:pt>
                <c:pt idx="4">
                  <c:v>MENOR VÍCTIMA FEMENINA</c:v>
                </c:pt>
                <c:pt idx="5">
                  <c:v>MENOR DE IDENTIDAD RESERVADA</c:v>
                </c:pt>
                <c:pt idx="6">
                  <c:v>ANIMAL DOMÉSTICO</c:v>
                </c:pt>
                <c:pt idx="7">
                  <c:v>PERSONA MORAL</c:v>
                </c:pt>
                <c:pt idx="8">
                  <c:v>EL ESTADO</c:v>
                </c:pt>
                <c:pt idx="9">
                  <c:v>LA SOCIEDAD</c:v>
                </c:pt>
                <c:pt idx="10">
                  <c:v>NO ESPECIFICADA</c:v>
                </c:pt>
                <c:pt idx="11">
                  <c:v>DE IDENTIDAD RESERVADA</c:v>
                </c:pt>
              </c:strCache>
            </c:strRef>
          </c:cat>
          <c:val>
            <c:numRef>
              <c:f>Víctimas_2022!$AT$7:$AT$18</c:f>
              <c:numCache>
                <c:formatCode>#,##0</c:formatCode>
                <c:ptCount val="12"/>
                <c:pt idx="0">
                  <c:v>1017</c:v>
                </c:pt>
                <c:pt idx="1">
                  <c:v>1133</c:v>
                </c:pt>
                <c:pt idx="2">
                  <c:v>0</c:v>
                </c:pt>
                <c:pt idx="3">
                  <c:v>78</c:v>
                </c:pt>
                <c:pt idx="4">
                  <c:v>122</c:v>
                </c:pt>
                <c:pt idx="5">
                  <c:v>111</c:v>
                </c:pt>
                <c:pt idx="6">
                  <c:v>9</c:v>
                </c:pt>
                <c:pt idx="7">
                  <c:v>238</c:v>
                </c:pt>
                <c:pt idx="8">
                  <c:v>46</c:v>
                </c:pt>
                <c:pt idx="9">
                  <c:v>657</c:v>
                </c:pt>
                <c:pt idx="10">
                  <c:v>158</c:v>
                </c:pt>
                <c:pt idx="11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4A26-4E6E-A494-4547B44FE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98430640"/>
        <c:axId val="489243272"/>
      </c:barChart>
      <c:catAx>
        <c:axId val="398430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9243272"/>
        <c:crosses val="autoZero"/>
        <c:auto val="1"/>
        <c:lblAlgn val="ctr"/>
        <c:lblOffset val="100"/>
        <c:noMultiLvlLbl val="0"/>
      </c:catAx>
      <c:valAx>
        <c:axId val="489243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843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/>
              <a:t>ACUMULADO DE DISTRIBUCIÓN</a:t>
            </a:r>
            <a:r>
              <a:rPr lang="es-MX" sz="1800" b="1" baseline="0"/>
              <a:t> DE IMPUTADOS DE CARPETAS JUDICIALIZADAS EN EL ESTADO DE MORELOS, AÑO 2022</a:t>
            </a:r>
            <a:endParaRPr lang="es-MX" sz="18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57586844631568"/>
          <c:y val="0.1413986252224429"/>
          <c:w val="0.82930489662409157"/>
          <c:h val="0.809177991606553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26-443B-A9F9-62F872B339DE}"/>
              </c:ext>
            </c:extLst>
          </c:dPt>
          <c:dPt>
            <c:idx val="1"/>
            <c:invertIfNegative val="0"/>
            <c:bubble3D val="0"/>
            <c:spPr>
              <a:solidFill>
                <a:srgbClr val="FB35DA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26-443B-A9F9-62F872B339DE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26-443B-A9F9-62F872B339D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226-443B-A9F9-62F872B339DE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'Imputados_2022 '!$C$7:$C$10</c:f>
              <c:strCache>
                <c:ptCount val="4"/>
                <c:pt idx="0">
                  <c:v>MASCULINO</c:v>
                </c:pt>
                <c:pt idx="1">
                  <c:v>FEMENINA</c:v>
                </c:pt>
                <c:pt idx="2">
                  <c:v>LGBTIQ+</c:v>
                </c:pt>
                <c:pt idx="3">
                  <c:v>NO ESPECIFICADO</c:v>
                </c:pt>
              </c:strCache>
            </c:strRef>
          </c:cat>
          <c:val>
            <c:numRef>
              <c:f>'Imputados_2022 '!$AT$7:$AT$10</c:f>
              <c:numCache>
                <c:formatCode>#,##0</c:formatCode>
                <c:ptCount val="4"/>
                <c:pt idx="0">
                  <c:v>3122</c:v>
                </c:pt>
                <c:pt idx="1">
                  <c:v>530</c:v>
                </c:pt>
                <c:pt idx="2">
                  <c:v>0</c:v>
                </c:pt>
                <c:pt idx="3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0226-443B-A9F9-62F872B3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9247976"/>
        <c:axId val="489248368"/>
      </c:barChart>
      <c:catAx>
        <c:axId val="489247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9248368"/>
        <c:crosses val="autoZero"/>
        <c:auto val="1"/>
        <c:lblAlgn val="ctr"/>
        <c:lblOffset val="100"/>
        <c:noMultiLvlLbl val="0"/>
      </c:catAx>
      <c:valAx>
        <c:axId val="48924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9247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105334</xdr:rowOff>
    </xdr:from>
    <xdr:to>
      <xdr:col>0</xdr:col>
      <xdr:colOff>924149</xdr:colOff>
      <xdr:row>3</xdr:row>
      <xdr:rowOff>75694</xdr:rowOff>
    </xdr:to>
    <xdr:pic>
      <xdr:nvPicPr>
        <xdr:cNvPr id="3" name="Picture 15" descr="final-01-0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0052" y="0"/>
          <a:ext cx="1217517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443750</xdr:colOff>
      <xdr:row>0</xdr:row>
      <xdr:rowOff>78019</xdr:rowOff>
    </xdr:from>
    <xdr:to>
      <xdr:col>5</xdr:col>
      <xdr:colOff>770963</xdr:colOff>
      <xdr:row>7</xdr:row>
      <xdr:rowOff>35860</xdr:rowOff>
    </xdr:to>
    <xdr:pic>
      <xdr:nvPicPr>
        <xdr:cNvPr id="3" name="Picture 15" descr="final-01-01">
          <a:extLst>
            <a:ext uri="{FF2B5EF4-FFF2-40B4-BE49-F238E27FC236}">
              <a16:creationId xmlns="" xmlns:a16="http://schemas.microsoft.com/office/drawing/2014/main" id="{1EC64DE2-51B3-4CEA-BF0B-299746F5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1070" y="78019"/>
          <a:ext cx="1584513" cy="1733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113120</xdr:colOff>
      <xdr:row>0</xdr:row>
      <xdr:rowOff>76201</xdr:rowOff>
    </xdr:from>
    <xdr:to>
      <xdr:col>2</xdr:col>
      <xdr:colOff>457200</xdr:colOff>
      <xdr:row>2</xdr:row>
      <xdr:rowOff>224302</xdr:rowOff>
    </xdr:to>
    <xdr:pic>
      <xdr:nvPicPr>
        <xdr:cNvPr id="2" name="Picture 15" descr="final-01-0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120" y="76201"/>
          <a:ext cx="1311820" cy="1512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</xdr:colOff>
      <xdr:row>20</xdr:row>
      <xdr:rowOff>152398</xdr:rowOff>
    </xdr:from>
    <xdr:to>
      <xdr:col>43</xdr:col>
      <xdr:colOff>642257</xdr:colOff>
      <xdr:row>42</xdr:row>
      <xdr:rowOff>708212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113120</xdr:colOff>
      <xdr:row>0</xdr:row>
      <xdr:rowOff>76201</xdr:rowOff>
    </xdr:from>
    <xdr:to>
      <xdr:col>2</xdr:col>
      <xdr:colOff>257735</xdr:colOff>
      <xdr:row>2</xdr:row>
      <xdr:rowOff>224302</xdr:rowOff>
    </xdr:to>
    <xdr:pic>
      <xdr:nvPicPr>
        <xdr:cNvPr id="2" name="Picture 15" descr="final-01-0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120" y="76201"/>
          <a:ext cx="1112355" cy="1306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</xdr:colOff>
      <xdr:row>12</xdr:row>
      <xdr:rowOff>152398</xdr:rowOff>
    </xdr:from>
    <xdr:to>
      <xdr:col>46</xdr:col>
      <xdr:colOff>868680</xdr:colOff>
      <xdr:row>34</xdr:row>
      <xdr:rowOff>708212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ISTICA%20TJO\Anual%20estatal\D_Estad&#237;sticas_2019__%20Anual%20Estatal%20_FIN%2070%20PORCIENTO%20RESTAU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ISTICA%20TJO\Anual%20estatal\D_Estad&#237;sticas_2019__%20Anual%20Estatal%20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stadísticaGral"/>
      <sheetName val="NOV2019"/>
      <sheetName val="DELITOS Generales"/>
      <sheetName val="CD_Leg-Ileg"/>
      <sheetName val="CDelitoyVAP"/>
      <sheetName val="JOxDelito_ok"/>
      <sheetName val="SENTENCIAS JO_ok"/>
      <sheetName val="AbreviadosxDelito"/>
      <sheetName val="Comparativo_causas"/>
      <sheetName val="AR"/>
      <sheetName val="SuspCondicionalProceso"/>
      <sheetName val="Sobreseimientos_delito"/>
      <sheetName val="AcdoRepxDelito"/>
      <sheetName val="VICTIMAS_ok"/>
      <sheetName val="GENERALES_IMPUT"/>
      <sheetName val="MedCaut"/>
      <sheetName val="MedCaut CN"/>
      <sheetName val="CasacionXX"/>
      <sheetName val="ApelacionesXX"/>
      <sheetName val="AMPAROS XX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C5" t="str">
            <v>MASCULINO</v>
          </cell>
        </row>
      </sheetData>
      <sheetData sheetId="15">
        <row r="13">
          <cell r="P13">
            <v>0</v>
          </cell>
        </row>
      </sheetData>
      <sheetData sheetId="16">
        <row r="19">
          <cell r="P19">
            <v>1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EstadísticaGral"/>
      <sheetName val="NOV2019"/>
      <sheetName val="DELITOS Generales"/>
      <sheetName val="CD_Leg-Ileg"/>
      <sheetName val="CDelitoyVAP"/>
      <sheetName val="Audiencias prog-celeb"/>
      <sheetName val="Aud_duración JC´s)"/>
      <sheetName val="JOxDelito"/>
      <sheetName val="Aud_duración JOral"/>
      <sheetName val="ESTADISTICA JO"/>
      <sheetName val="SENTENCIAS JO_ok"/>
      <sheetName val="AbreviadosxDelito"/>
      <sheetName val="Comparativo_causas"/>
      <sheetName val="AR"/>
      <sheetName val="SuspCondicionalProceso"/>
      <sheetName val="Sobreseimientos_delito"/>
      <sheetName val="AcdoRepxDelito"/>
      <sheetName val="VICTIMAS"/>
      <sheetName val="GENERALES_IMPUT"/>
      <sheetName val="MedCaut"/>
      <sheetName val="MedCaut CN"/>
      <sheetName val="CasacionXX"/>
      <sheetName val="ApelacionesXX"/>
      <sheetName val="AMPAROS XX"/>
      <sheetName val="Hoja1"/>
    </sheetNames>
    <sheetDataSet>
      <sheetData sheetId="0">
        <row r="32">
          <cell r="F32" t="str">
            <v>OCTUBRE 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2">
          <cell r="P12">
            <v>1290</v>
          </cell>
        </row>
      </sheetData>
      <sheetData sheetId="19">
        <row r="13">
          <cell r="P13">
            <v>0</v>
          </cell>
        </row>
      </sheetData>
      <sheetData sheetId="20">
        <row r="19">
          <cell r="P19">
            <v>1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T197"/>
  <sheetViews>
    <sheetView showGridLines="0" zoomScale="85" zoomScaleNormal="85" zoomScaleSheetLayoutView="93" zoomScalePageLayoutView="115" workbookViewId="0">
      <pane xSplit="2" ySplit="9" topLeftCell="L10" activePane="bottomRight" state="frozen"/>
      <selection pane="topRight" activeCell="D1" sqref="D1"/>
      <selection pane="bottomLeft" activeCell="A10" sqref="A10"/>
      <selection pane="bottomRight" activeCell="O27" sqref="O27"/>
    </sheetView>
  </sheetViews>
  <sheetFormatPr baseColWidth="10" defaultColWidth="11.44140625" defaultRowHeight="15" zeroHeight="1" x14ac:dyDescent="0.25"/>
  <cols>
    <col min="1" max="1" width="51.5546875" style="1" customWidth="1"/>
    <col min="2" max="2" width="48.33203125" style="1" customWidth="1"/>
    <col min="3" max="3" width="12.6640625" style="361" customWidth="1"/>
    <col min="4" max="4" width="12.6640625" style="362" customWidth="1"/>
    <col min="5" max="5" width="12.6640625" style="363" customWidth="1"/>
    <col min="6" max="6" width="12.6640625" style="361" customWidth="1"/>
    <col min="7" max="7" width="12.6640625" style="362" customWidth="1"/>
    <col min="8" max="8" width="12.6640625" style="364" customWidth="1"/>
    <col min="9" max="9" width="12.6640625" style="361" customWidth="1"/>
    <col min="10" max="10" width="12.6640625" style="362" customWidth="1"/>
    <col min="11" max="11" width="12.6640625" style="364" customWidth="1"/>
    <col min="12" max="12" width="12.6640625" style="298" customWidth="1"/>
    <col min="13" max="13" width="12.6640625" style="365" customWidth="1"/>
    <col min="14" max="14" width="12.6640625" style="366" customWidth="1"/>
    <col min="15" max="15" width="12.6640625" style="298" customWidth="1"/>
    <col min="16" max="16" width="12.6640625" style="365" customWidth="1"/>
    <col min="17" max="17" width="12.6640625" style="366" customWidth="1"/>
    <col min="18" max="18" width="12.6640625" style="298" customWidth="1"/>
    <col min="19" max="19" width="12.6640625" style="365" customWidth="1"/>
    <col min="20" max="20" width="12.6640625" style="366" customWidth="1"/>
    <col min="21" max="21" width="11.33203125" style="367" customWidth="1"/>
    <col min="22" max="22" width="9.6640625" style="368" customWidth="1"/>
    <col min="23" max="23" width="9.6640625" style="369" customWidth="1"/>
    <col min="24" max="24" width="9.6640625" style="370" customWidth="1"/>
    <col min="25" max="25" width="9.6640625" style="371" customWidth="1"/>
    <col min="26" max="26" width="9.6640625" style="372" customWidth="1"/>
    <col min="27" max="27" width="9.6640625" style="298" customWidth="1"/>
    <col min="28" max="28" width="9.6640625" style="365" customWidth="1"/>
    <col min="29" max="29" width="10.44140625" style="366" customWidth="1"/>
    <col min="30" max="30" width="9.6640625" style="298" customWidth="1"/>
    <col min="31" max="31" width="9.6640625" style="373" customWidth="1"/>
    <col min="32" max="32" width="9.6640625" style="372" customWidth="1"/>
    <col min="33" max="33" width="9.6640625" style="374" customWidth="1"/>
    <col min="34" max="34" width="9.6640625" style="375" customWidth="1"/>
    <col min="35" max="35" width="9.6640625" style="376" customWidth="1"/>
    <col min="36" max="36" width="9.6640625" style="374" customWidth="1"/>
    <col min="37" max="37" width="9" style="377" customWidth="1"/>
    <col min="38" max="38" width="9.33203125" style="376" customWidth="1"/>
    <col min="39" max="39" width="14.33203125" style="376" customWidth="1"/>
    <col min="40" max="40" width="14.44140625" style="378" customWidth="1"/>
    <col min="41" max="41" width="14" style="377" customWidth="1"/>
    <col min="42" max="42" width="12.33203125" style="379" customWidth="1"/>
    <col min="43" max="43" width="14" style="380" customWidth="1"/>
    <col min="44" max="44" width="12.33203125" style="381" customWidth="1"/>
    <col min="45" max="45" width="18.33203125" style="382" customWidth="1"/>
    <col min="46" max="16384" width="11.44140625" style="1"/>
  </cols>
  <sheetData>
    <row r="1" spans="1:45" ht="42" hidden="1" customHeight="1" x14ac:dyDescent="0.25">
      <c r="A1" s="989" t="s">
        <v>0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990"/>
      <c r="T1" s="990"/>
      <c r="U1" s="990"/>
      <c r="V1" s="990"/>
      <c r="W1" s="990"/>
      <c r="X1" s="990"/>
      <c r="Y1" s="990"/>
      <c r="Z1" s="990"/>
      <c r="AA1" s="990"/>
      <c r="AB1" s="990"/>
      <c r="AC1" s="990"/>
      <c r="AD1" s="990"/>
      <c r="AE1" s="990"/>
      <c r="AF1" s="990"/>
      <c r="AG1" s="990"/>
      <c r="AH1" s="990"/>
      <c r="AI1" s="990"/>
      <c r="AJ1" s="990"/>
      <c r="AK1" s="990"/>
      <c r="AL1" s="990"/>
      <c r="AM1" s="990"/>
      <c r="AN1" s="990"/>
      <c r="AO1" s="990"/>
      <c r="AP1" s="990"/>
      <c r="AQ1" s="990"/>
      <c r="AR1" s="990"/>
      <c r="AS1" s="990"/>
    </row>
    <row r="2" spans="1:45" ht="19.5" hidden="1" customHeight="1" x14ac:dyDescent="0.25">
      <c r="A2" s="990"/>
      <c r="B2" s="990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0"/>
      <c r="O2" s="990"/>
      <c r="P2" s="990"/>
      <c r="Q2" s="990"/>
      <c r="R2" s="990"/>
      <c r="S2" s="990"/>
      <c r="T2" s="990"/>
      <c r="U2" s="990"/>
      <c r="V2" s="990"/>
      <c r="W2" s="990"/>
      <c r="X2" s="990"/>
      <c r="Y2" s="990"/>
      <c r="Z2" s="990"/>
      <c r="AA2" s="990"/>
      <c r="AB2" s="990"/>
      <c r="AC2" s="990"/>
      <c r="AD2" s="990"/>
      <c r="AE2" s="990"/>
      <c r="AF2" s="990"/>
      <c r="AG2" s="990"/>
      <c r="AH2" s="990"/>
      <c r="AI2" s="990"/>
      <c r="AJ2" s="990"/>
      <c r="AK2" s="990"/>
      <c r="AL2" s="990"/>
      <c r="AM2" s="990"/>
      <c r="AN2" s="990"/>
      <c r="AO2" s="990"/>
      <c r="AP2" s="990"/>
      <c r="AQ2" s="990"/>
      <c r="AR2" s="990"/>
      <c r="AS2" s="990"/>
    </row>
    <row r="3" spans="1:45" ht="46.5" hidden="1" customHeight="1" x14ac:dyDescent="0.25">
      <c r="A3" s="990"/>
      <c r="B3" s="990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  <c r="N3" s="990"/>
      <c r="O3" s="990"/>
      <c r="P3" s="990"/>
      <c r="Q3" s="990"/>
      <c r="R3" s="990"/>
      <c r="S3" s="990"/>
      <c r="T3" s="990"/>
      <c r="U3" s="990"/>
      <c r="V3" s="990"/>
      <c r="W3" s="990"/>
      <c r="X3" s="990"/>
      <c r="Y3" s="990"/>
      <c r="Z3" s="990"/>
      <c r="AA3" s="990"/>
      <c r="AB3" s="990"/>
      <c r="AC3" s="990"/>
      <c r="AD3" s="990"/>
      <c r="AE3" s="990"/>
      <c r="AF3" s="990"/>
      <c r="AG3" s="990"/>
      <c r="AH3" s="990"/>
      <c r="AI3" s="990"/>
      <c r="AJ3" s="990"/>
      <c r="AK3" s="990"/>
      <c r="AL3" s="990"/>
      <c r="AM3" s="990"/>
      <c r="AN3" s="990"/>
      <c r="AO3" s="990"/>
      <c r="AP3" s="990"/>
      <c r="AQ3" s="990"/>
      <c r="AR3" s="990"/>
      <c r="AS3" s="990"/>
    </row>
    <row r="4" spans="1:45" ht="20.25" hidden="1" customHeight="1" x14ac:dyDescent="0.25">
      <c r="A4" s="2"/>
      <c r="B4" s="2"/>
      <c r="C4" s="3"/>
      <c r="D4" s="4"/>
      <c r="E4" s="5"/>
      <c r="F4" s="3"/>
      <c r="G4" s="4"/>
      <c r="H4" s="6"/>
      <c r="I4" s="3"/>
      <c r="J4" s="4"/>
      <c r="K4" s="6"/>
      <c r="L4" s="7"/>
      <c r="M4" s="8"/>
      <c r="N4" s="9"/>
      <c r="O4" s="7"/>
      <c r="P4" s="8"/>
      <c r="Q4" s="9"/>
      <c r="R4" s="7"/>
      <c r="S4" s="8"/>
      <c r="T4" s="9"/>
      <c r="U4" s="7"/>
      <c r="V4" s="8"/>
      <c r="W4" s="9"/>
      <c r="X4" s="10"/>
      <c r="Y4" s="11"/>
      <c r="Z4" s="12"/>
      <c r="AA4" s="7"/>
      <c r="AB4" s="8"/>
      <c r="AC4" s="9"/>
      <c r="AD4" s="7"/>
      <c r="AE4" s="13"/>
      <c r="AF4" s="12"/>
      <c r="AG4" s="7"/>
      <c r="AH4" s="14"/>
      <c r="AI4" s="9"/>
      <c r="AJ4" s="7"/>
      <c r="AK4" s="8" t="s">
        <v>1</v>
      </c>
      <c r="AL4" s="9"/>
      <c r="AM4" s="9"/>
      <c r="AN4" s="15"/>
      <c r="AO4" s="8"/>
      <c r="AP4" s="16"/>
      <c r="AQ4" s="17"/>
      <c r="AR4" s="18"/>
      <c r="AS4" s="2"/>
    </row>
    <row r="5" spans="1:45" ht="18" hidden="1" customHeight="1" x14ac:dyDescent="0.25">
      <c r="A5" s="991" t="s">
        <v>2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  <c r="L5" s="992"/>
      <c r="M5" s="992"/>
      <c r="N5" s="992"/>
      <c r="O5" s="992"/>
      <c r="P5" s="992"/>
      <c r="Q5" s="992"/>
      <c r="R5" s="992"/>
      <c r="S5" s="992"/>
      <c r="T5" s="992"/>
      <c r="U5" s="992"/>
      <c r="V5" s="992"/>
      <c r="W5" s="992"/>
      <c r="X5" s="992"/>
      <c r="Y5" s="992"/>
      <c r="Z5" s="992"/>
      <c r="AA5" s="992"/>
      <c r="AB5" s="992"/>
      <c r="AC5" s="992"/>
      <c r="AD5" s="992"/>
      <c r="AE5" s="992"/>
      <c r="AF5" s="992"/>
      <c r="AG5" s="992"/>
      <c r="AH5" s="992"/>
      <c r="AI5" s="992"/>
      <c r="AJ5" s="992"/>
      <c r="AK5" s="992"/>
      <c r="AL5" s="992"/>
      <c r="AM5" s="992"/>
      <c r="AN5" s="992"/>
      <c r="AO5" s="992"/>
      <c r="AP5" s="992"/>
      <c r="AQ5" s="992"/>
      <c r="AR5" s="992"/>
      <c r="AS5" s="992"/>
    </row>
    <row r="6" spans="1:45" ht="23.25" hidden="1" customHeight="1" x14ac:dyDescent="0.25">
      <c r="A6" s="993"/>
      <c r="B6" s="994"/>
      <c r="C6" s="995"/>
      <c r="D6" s="995"/>
      <c r="E6" s="995"/>
      <c r="F6" s="995"/>
      <c r="G6" s="995"/>
      <c r="H6" s="995"/>
      <c r="I6" s="995"/>
      <c r="J6" s="995"/>
      <c r="K6" s="995"/>
      <c r="L6" s="995"/>
      <c r="M6" s="995"/>
      <c r="N6" s="995"/>
      <c r="O6" s="995"/>
      <c r="P6" s="995"/>
      <c r="Q6" s="995"/>
      <c r="R6" s="995"/>
      <c r="S6" s="995"/>
      <c r="T6" s="995"/>
      <c r="U6" s="995"/>
      <c r="V6" s="995"/>
      <c r="W6" s="995"/>
      <c r="X6" s="995"/>
      <c r="Y6" s="995"/>
      <c r="Z6" s="995"/>
      <c r="AA6" s="995"/>
      <c r="AB6" s="995"/>
      <c r="AC6" s="995"/>
      <c r="AD6" s="995"/>
      <c r="AE6" s="995"/>
      <c r="AF6" s="995"/>
      <c r="AG6" s="995"/>
      <c r="AH6" s="995"/>
      <c r="AI6" s="995"/>
      <c r="AJ6" s="995"/>
      <c r="AK6" s="995"/>
      <c r="AL6" s="995"/>
      <c r="AM6" s="995"/>
      <c r="AN6" s="995"/>
      <c r="AO6" s="995"/>
      <c r="AP6" s="995"/>
      <c r="AQ6" s="995"/>
      <c r="AR6" s="995"/>
      <c r="AS6" s="995"/>
    </row>
    <row r="7" spans="1:45" ht="25.2" customHeight="1" thickBot="1" x14ac:dyDescent="0.3">
      <c r="A7" s="979" t="s">
        <v>190</v>
      </c>
      <c r="B7" s="1017"/>
      <c r="C7" s="896" t="s">
        <v>3</v>
      </c>
      <c r="D7" s="897"/>
      <c r="E7" s="897"/>
      <c r="F7" s="896" t="s">
        <v>4</v>
      </c>
      <c r="G7" s="897"/>
      <c r="H7" s="898"/>
      <c r="I7" s="896" t="s">
        <v>5</v>
      </c>
      <c r="J7" s="897"/>
      <c r="K7" s="898"/>
      <c r="L7" s="897" t="s">
        <v>6</v>
      </c>
      <c r="M7" s="897"/>
      <c r="N7" s="897"/>
      <c r="O7" s="896" t="s">
        <v>7</v>
      </c>
      <c r="P7" s="897"/>
      <c r="Q7" s="897"/>
      <c r="R7" s="896" t="s">
        <v>8</v>
      </c>
      <c r="S7" s="897"/>
      <c r="T7" s="898"/>
      <c r="U7" s="897" t="s">
        <v>9</v>
      </c>
      <c r="V7" s="897"/>
      <c r="W7" s="897"/>
      <c r="X7" s="896" t="s">
        <v>10</v>
      </c>
      <c r="Y7" s="897"/>
      <c r="Z7" s="898"/>
      <c r="AA7" s="897" t="s">
        <v>11</v>
      </c>
      <c r="AB7" s="897"/>
      <c r="AC7" s="897"/>
      <c r="AD7" s="896" t="s">
        <v>12</v>
      </c>
      <c r="AE7" s="897"/>
      <c r="AF7" s="897"/>
      <c r="AG7" s="896" t="s">
        <v>13</v>
      </c>
      <c r="AH7" s="897"/>
      <c r="AI7" s="898"/>
      <c r="AJ7" s="896" t="s">
        <v>14</v>
      </c>
      <c r="AK7" s="897"/>
      <c r="AL7" s="898"/>
      <c r="AM7" s="1014" t="s">
        <v>15</v>
      </c>
      <c r="AN7" s="996" t="s">
        <v>16</v>
      </c>
      <c r="AO7" s="999" t="s">
        <v>17</v>
      </c>
      <c r="AP7" s="1002" t="s">
        <v>16</v>
      </c>
      <c r="AQ7" s="1005" t="s">
        <v>18</v>
      </c>
      <c r="AR7" s="1008" t="s">
        <v>16</v>
      </c>
      <c r="AS7" s="1011" t="s">
        <v>501</v>
      </c>
    </row>
    <row r="8" spans="1:45" ht="25.95" customHeight="1" thickBot="1" x14ac:dyDescent="0.3">
      <c r="A8" s="1018"/>
      <c r="B8" s="1019"/>
      <c r="C8" s="19" t="s">
        <v>19</v>
      </c>
      <c r="D8" s="20" t="s">
        <v>20</v>
      </c>
      <c r="E8" s="21" t="s">
        <v>21</v>
      </c>
      <c r="F8" s="19" t="s">
        <v>19</v>
      </c>
      <c r="G8" s="20" t="s">
        <v>20</v>
      </c>
      <c r="H8" s="22" t="s">
        <v>21</v>
      </c>
      <c r="I8" s="19" t="s">
        <v>19</v>
      </c>
      <c r="J8" s="20" t="s">
        <v>20</v>
      </c>
      <c r="K8" s="22" t="s">
        <v>21</v>
      </c>
      <c r="L8" s="23" t="s">
        <v>19</v>
      </c>
      <c r="M8" s="20" t="s">
        <v>20</v>
      </c>
      <c r="N8" s="22" t="s">
        <v>21</v>
      </c>
      <c r="O8" s="19" t="s">
        <v>19</v>
      </c>
      <c r="P8" s="20" t="s">
        <v>20</v>
      </c>
      <c r="Q8" s="22" t="s">
        <v>21</v>
      </c>
      <c r="R8" s="19" t="s">
        <v>19</v>
      </c>
      <c r="S8" s="20" t="s">
        <v>20</v>
      </c>
      <c r="T8" s="22" t="s">
        <v>21</v>
      </c>
      <c r="U8" s="19" t="s">
        <v>19</v>
      </c>
      <c r="V8" s="20" t="s">
        <v>20</v>
      </c>
      <c r="W8" s="24" t="s">
        <v>21</v>
      </c>
      <c r="X8" s="19" t="s">
        <v>19</v>
      </c>
      <c r="Y8" s="20" t="s">
        <v>20</v>
      </c>
      <c r="Z8" s="22" t="s">
        <v>21</v>
      </c>
      <c r="AA8" s="23" t="s">
        <v>19</v>
      </c>
      <c r="AB8" s="20" t="s">
        <v>20</v>
      </c>
      <c r="AC8" s="22" t="s">
        <v>21</v>
      </c>
      <c r="AD8" s="19" t="s">
        <v>19</v>
      </c>
      <c r="AE8" s="20" t="s">
        <v>20</v>
      </c>
      <c r="AF8" s="24" t="s">
        <v>21</v>
      </c>
      <c r="AG8" s="19" t="s">
        <v>19</v>
      </c>
      <c r="AH8" s="20" t="s">
        <v>20</v>
      </c>
      <c r="AI8" s="22" t="s">
        <v>21</v>
      </c>
      <c r="AJ8" s="19" t="s">
        <v>19</v>
      </c>
      <c r="AK8" s="20" t="s">
        <v>20</v>
      </c>
      <c r="AL8" s="22" t="s">
        <v>21</v>
      </c>
      <c r="AM8" s="1015"/>
      <c r="AN8" s="997"/>
      <c r="AO8" s="1000"/>
      <c r="AP8" s="1003"/>
      <c r="AQ8" s="1006"/>
      <c r="AR8" s="1009"/>
      <c r="AS8" s="1012"/>
    </row>
    <row r="9" spans="1:45" s="40" customFormat="1" ht="37.5" customHeight="1" thickBot="1" x14ac:dyDescent="0.3">
      <c r="A9" s="979" t="s">
        <v>22</v>
      </c>
      <c r="B9" s="980"/>
      <c r="C9" s="25" t="s">
        <v>3</v>
      </c>
      <c r="D9" s="26" t="s">
        <v>3</v>
      </c>
      <c r="E9" s="27" t="s">
        <v>3</v>
      </c>
      <c r="F9" s="25" t="s">
        <v>4</v>
      </c>
      <c r="G9" s="26" t="s">
        <v>4</v>
      </c>
      <c r="H9" s="28" t="s">
        <v>4</v>
      </c>
      <c r="I9" s="25" t="s">
        <v>5</v>
      </c>
      <c r="J9" s="29" t="s">
        <v>5</v>
      </c>
      <c r="K9" s="28" t="s">
        <v>5</v>
      </c>
      <c r="L9" s="25" t="s">
        <v>6</v>
      </c>
      <c r="M9" s="29" t="s">
        <v>6</v>
      </c>
      <c r="N9" s="28" t="s">
        <v>6</v>
      </c>
      <c r="O9" s="30" t="s">
        <v>7</v>
      </c>
      <c r="P9" s="29" t="s">
        <v>7</v>
      </c>
      <c r="Q9" s="31" t="s">
        <v>7</v>
      </c>
      <c r="R9" s="32" t="s">
        <v>8</v>
      </c>
      <c r="S9" s="29" t="s">
        <v>8</v>
      </c>
      <c r="T9" s="28" t="s">
        <v>8</v>
      </c>
      <c r="U9" s="32" t="s">
        <v>9</v>
      </c>
      <c r="V9" s="29" t="s">
        <v>9</v>
      </c>
      <c r="W9" s="31" t="s">
        <v>9</v>
      </c>
      <c r="X9" s="33" t="s">
        <v>23</v>
      </c>
      <c r="Y9" s="34" t="s">
        <v>23</v>
      </c>
      <c r="Z9" s="35" t="s">
        <v>23</v>
      </c>
      <c r="AA9" s="36" t="s">
        <v>24</v>
      </c>
      <c r="AB9" s="37" t="s">
        <v>24</v>
      </c>
      <c r="AC9" s="38" t="s">
        <v>24</v>
      </c>
      <c r="AD9" s="32" t="s">
        <v>25</v>
      </c>
      <c r="AE9" s="39" t="s">
        <v>25</v>
      </c>
      <c r="AF9" s="31" t="s">
        <v>25</v>
      </c>
      <c r="AG9" s="32" t="s">
        <v>26</v>
      </c>
      <c r="AH9" s="39" t="s">
        <v>26</v>
      </c>
      <c r="AI9" s="28" t="s">
        <v>26</v>
      </c>
      <c r="AJ9" s="32" t="s">
        <v>27</v>
      </c>
      <c r="AK9" s="39" t="s">
        <v>27</v>
      </c>
      <c r="AL9" s="28" t="s">
        <v>27</v>
      </c>
      <c r="AM9" s="1016"/>
      <c r="AN9" s="998"/>
      <c r="AO9" s="1001"/>
      <c r="AP9" s="1004"/>
      <c r="AQ9" s="1007"/>
      <c r="AR9" s="1010"/>
      <c r="AS9" s="1013"/>
    </row>
    <row r="10" spans="1:45" s="52" customFormat="1" ht="15.75" customHeight="1" thickBot="1" x14ac:dyDescent="0.3">
      <c r="A10" s="981" t="s">
        <v>189</v>
      </c>
      <c r="B10" s="41" t="s">
        <v>28</v>
      </c>
      <c r="C10" s="42">
        <v>110</v>
      </c>
      <c r="D10" s="43">
        <v>36</v>
      </c>
      <c r="E10" s="44">
        <v>69</v>
      </c>
      <c r="F10" s="42">
        <v>126</v>
      </c>
      <c r="G10" s="45">
        <v>55</v>
      </c>
      <c r="H10" s="46">
        <v>84</v>
      </c>
      <c r="I10" s="42">
        <v>152</v>
      </c>
      <c r="J10" s="45">
        <v>54</v>
      </c>
      <c r="K10" s="46">
        <v>87</v>
      </c>
      <c r="L10" s="42">
        <v>130</v>
      </c>
      <c r="M10" s="45">
        <v>49</v>
      </c>
      <c r="N10" s="46">
        <v>68</v>
      </c>
      <c r="O10" s="42">
        <v>174</v>
      </c>
      <c r="P10" s="858">
        <v>59</v>
      </c>
      <c r="Q10" s="859">
        <v>101</v>
      </c>
      <c r="R10" s="860">
        <v>144</v>
      </c>
      <c r="S10" s="858">
        <v>70</v>
      </c>
      <c r="T10" s="859">
        <v>85</v>
      </c>
      <c r="U10" s="860">
        <v>116</v>
      </c>
      <c r="V10" s="858">
        <v>74</v>
      </c>
      <c r="W10" s="859">
        <v>87</v>
      </c>
      <c r="X10" s="860">
        <v>132</v>
      </c>
      <c r="Y10" s="858">
        <v>48</v>
      </c>
      <c r="Z10" s="859">
        <v>84</v>
      </c>
      <c r="AA10" s="860">
        <v>133</v>
      </c>
      <c r="AB10" s="858">
        <v>72</v>
      </c>
      <c r="AC10" s="859">
        <v>67</v>
      </c>
      <c r="AD10" s="860">
        <v>121</v>
      </c>
      <c r="AE10" s="858">
        <v>75</v>
      </c>
      <c r="AF10" s="859">
        <v>92</v>
      </c>
      <c r="AG10" s="860">
        <v>136</v>
      </c>
      <c r="AH10" s="858">
        <v>58</v>
      </c>
      <c r="AI10" s="859">
        <v>64</v>
      </c>
      <c r="AJ10" s="860">
        <v>113</v>
      </c>
      <c r="AK10" s="858">
        <v>47</v>
      </c>
      <c r="AL10" s="859">
        <v>55</v>
      </c>
      <c r="AM10" s="795">
        <f t="shared" ref="AM10:AM57" si="0">C10+F10+I10+L10+O10+R10+U10+X10+AA10+AD10+AG10+AJ10</f>
        <v>1587</v>
      </c>
      <c r="AN10" s="47">
        <f>AM10/AS10</f>
        <v>0.49178803842578245</v>
      </c>
      <c r="AO10" s="824">
        <f>D10+G10+J10+M10+P10+S10+V10+Y10+AB10+AE10+AH10+AK10</f>
        <v>697</v>
      </c>
      <c r="AP10" s="49">
        <f>AO10/AS10</f>
        <v>0.21599008366904246</v>
      </c>
      <c r="AQ10" s="810">
        <f>E10+H10+K10+N10+Q10+T10+W10+Z10+AC10+AF10+AI10+AL10</f>
        <v>943</v>
      </c>
      <c r="AR10" s="51">
        <f>AQ10/AS10</f>
        <v>0.29222187790517506</v>
      </c>
      <c r="AS10" s="802">
        <f t="shared" ref="AS10:AS41" si="1">SUM(C10:AL10)</f>
        <v>3227</v>
      </c>
    </row>
    <row r="11" spans="1:45" s="52" customFormat="1" ht="21" customHeight="1" thickBot="1" x14ac:dyDescent="0.3">
      <c r="A11" s="982"/>
      <c r="B11" s="53" t="s">
        <v>191</v>
      </c>
      <c r="C11" s="54">
        <v>17</v>
      </c>
      <c r="D11" s="55">
        <v>4</v>
      </c>
      <c r="E11" s="56">
        <v>3</v>
      </c>
      <c r="F11" s="54">
        <v>22</v>
      </c>
      <c r="G11" s="57">
        <v>7</v>
      </c>
      <c r="H11" s="58">
        <v>3</v>
      </c>
      <c r="I11" s="54">
        <v>24</v>
      </c>
      <c r="J11" s="57">
        <v>3</v>
      </c>
      <c r="K11" s="58">
        <v>5</v>
      </c>
      <c r="L11" s="54">
        <v>18</v>
      </c>
      <c r="M11" s="57">
        <v>5</v>
      </c>
      <c r="N11" s="58">
        <v>6</v>
      </c>
      <c r="O11" s="54">
        <v>41</v>
      </c>
      <c r="P11" s="861">
        <v>8</v>
      </c>
      <c r="Q11" s="862">
        <v>10</v>
      </c>
      <c r="R11" s="863">
        <v>37</v>
      </c>
      <c r="S11" s="861">
        <v>7</v>
      </c>
      <c r="T11" s="862">
        <v>9</v>
      </c>
      <c r="U11" s="863">
        <v>17</v>
      </c>
      <c r="V11" s="861">
        <v>2</v>
      </c>
      <c r="W11" s="862">
        <v>6</v>
      </c>
      <c r="X11" s="863">
        <v>23</v>
      </c>
      <c r="Y11" s="861">
        <v>4</v>
      </c>
      <c r="Z11" s="862">
        <v>6</v>
      </c>
      <c r="AA11" s="863">
        <v>28</v>
      </c>
      <c r="AB11" s="861">
        <v>7</v>
      </c>
      <c r="AC11" s="862">
        <v>8</v>
      </c>
      <c r="AD11" s="863">
        <v>20</v>
      </c>
      <c r="AE11" s="861">
        <v>2</v>
      </c>
      <c r="AF11" s="862">
        <v>10</v>
      </c>
      <c r="AG11" s="863">
        <v>22</v>
      </c>
      <c r="AH11" s="861">
        <v>1</v>
      </c>
      <c r="AI11" s="862">
        <v>8</v>
      </c>
      <c r="AJ11" s="863">
        <v>16</v>
      </c>
      <c r="AK11" s="861">
        <v>0</v>
      </c>
      <c r="AL11" s="862">
        <v>8</v>
      </c>
      <c r="AM11" s="795">
        <f t="shared" si="0"/>
        <v>285</v>
      </c>
      <c r="AN11" s="47">
        <f>AM11/AS11</f>
        <v>0.68345323741007191</v>
      </c>
      <c r="AO11" s="824">
        <f>D11+G11+J11+M11+P11+S11+V11+Y11+AB11+AE11+AH11+AK11</f>
        <v>50</v>
      </c>
      <c r="AP11" s="49">
        <f>AO11/AS11</f>
        <v>0.11990407673860912</v>
      </c>
      <c r="AQ11" s="810">
        <f>E11+H11+K11+N11+Q11+T11+W11+Z11+AC11+AF11+AI11+AL11</f>
        <v>82</v>
      </c>
      <c r="AR11" s="51">
        <f>AQ11/AS11</f>
        <v>0.19664268585131894</v>
      </c>
      <c r="AS11" s="802">
        <f t="shared" si="1"/>
        <v>417</v>
      </c>
    </row>
    <row r="12" spans="1:45" s="52" customFormat="1" ht="15.75" customHeight="1" thickBot="1" x14ac:dyDescent="0.3">
      <c r="A12" s="982"/>
      <c r="B12" s="59" t="s">
        <v>29</v>
      </c>
      <c r="C12" s="60">
        <v>10</v>
      </c>
      <c r="D12" s="61">
        <v>2</v>
      </c>
      <c r="E12" s="44">
        <v>7</v>
      </c>
      <c r="F12" s="60">
        <v>6</v>
      </c>
      <c r="G12" s="62">
        <v>5</v>
      </c>
      <c r="H12" s="63">
        <v>0</v>
      </c>
      <c r="I12" s="60">
        <v>18</v>
      </c>
      <c r="J12" s="62">
        <v>5</v>
      </c>
      <c r="K12" s="63">
        <v>8</v>
      </c>
      <c r="L12" s="60">
        <v>25</v>
      </c>
      <c r="M12" s="62">
        <v>4</v>
      </c>
      <c r="N12" s="63">
        <v>8</v>
      </c>
      <c r="O12" s="60">
        <v>10</v>
      </c>
      <c r="P12" s="864">
        <v>9</v>
      </c>
      <c r="Q12" s="865">
        <v>6</v>
      </c>
      <c r="R12" s="866">
        <v>16</v>
      </c>
      <c r="S12" s="864">
        <v>9</v>
      </c>
      <c r="T12" s="865">
        <v>5</v>
      </c>
      <c r="U12" s="866">
        <v>6</v>
      </c>
      <c r="V12" s="864">
        <v>5</v>
      </c>
      <c r="W12" s="865">
        <v>6</v>
      </c>
      <c r="X12" s="866">
        <v>15</v>
      </c>
      <c r="Y12" s="864">
        <v>6</v>
      </c>
      <c r="Z12" s="865">
        <v>4</v>
      </c>
      <c r="AA12" s="866">
        <v>16</v>
      </c>
      <c r="AB12" s="864">
        <v>2</v>
      </c>
      <c r="AC12" s="865">
        <v>7</v>
      </c>
      <c r="AD12" s="866">
        <v>13</v>
      </c>
      <c r="AE12" s="864">
        <v>3</v>
      </c>
      <c r="AF12" s="865">
        <v>12</v>
      </c>
      <c r="AG12" s="866">
        <v>12</v>
      </c>
      <c r="AH12" s="864">
        <v>6</v>
      </c>
      <c r="AI12" s="865">
        <v>3</v>
      </c>
      <c r="AJ12" s="866">
        <v>8</v>
      </c>
      <c r="AK12" s="864">
        <v>1</v>
      </c>
      <c r="AL12" s="865">
        <v>5</v>
      </c>
      <c r="AM12" s="795">
        <f t="shared" si="0"/>
        <v>155</v>
      </c>
      <c r="AN12" s="47">
        <f t="shared" ref="AN12:AN111" si="2">AM12/AS12</f>
        <v>0.54770318021201414</v>
      </c>
      <c r="AO12" s="824">
        <f>D12+G12+J12+M12+P12+S12+V12+Y12+AB12+AE12+AH12+AK12</f>
        <v>57</v>
      </c>
      <c r="AP12" s="49">
        <f t="shared" ref="AP12:AP110" si="3">AO12/AS12</f>
        <v>0.20141342756183744</v>
      </c>
      <c r="AQ12" s="810">
        <f>E12+H12+K12+N12+Q12+T12+W12+Z12+AC12+AF12+AI12+AL12</f>
        <v>71</v>
      </c>
      <c r="AR12" s="51">
        <f t="shared" ref="AR12:AR110" si="4">AQ12/AS12</f>
        <v>0.25088339222614842</v>
      </c>
      <c r="AS12" s="802">
        <f t="shared" si="1"/>
        <v>283</v>
      </c>
    </row>
    <row r="13" spans="1:45" s="52" customFormat="1" ht="15" customHeight="1" thickBot="1" x14ac:dyDescent="0.3">
      <c r="A13" s="982"/>
      <c r="B13" s="59" t="s">
        <v>30</v>
      </c>
      <c r="C13" s="60">
        <v>0</v>
      </c>
      <c r="D13" s="61">
        <v>0</v>
      </c>
      <c r="E13" s="56">
        <v>2</v>
      </c>
      <c r="F13" s="60">
        <v>2</v>
      </c>
      <c r="G13" s="61">
        <v>0</v>
      </c>
      <c r="H13" s="65">
        <v>2</v>
      </c>
      <c r="I13" s="60">
        <v>1</v>
      </c>
      <c r="J13" s="62">
        <v>0</v>
      </c>
      <c r="K13" s="63">
        <v>1</v>
      </c>
      <c r="L13" s="60">
        <v>3</v>
      </c>
      <c r="M13" s="62">
        <v>0</v>
      </c>
      <c r="N13" s="63">
        <v>1</v>
      </c>
      <c r="O13" s="60">
        <v>1</v>
      </c>
      <c r="P13" s="864">
        <v>0</v>
      </c>
      <c r="Q13" s="865">
        <v>1</v>
      </c>
      <c r="R13" s="866">
        <v>26</v>
      </c>
      <c r="S13" s="864">
        <v>1</v>
      </c>
      <c r="T13" s="865">
        <v>1</v>
      </c>
      <c r="U13" s="866">
        <v>2</v>
      </c>
      <c r="V13" s="864">
        <v>1</v>
      </c>
      <c r="W13" s="865">
        <v>0</v>
      </c>
      <c r="X13" s="866">
        <v>1</v>
      </c>
      <c r="Y13" s="864">
        <v>0</v>
      </c>
      <c r="Z13" s="865">
        <v>0</v>
      </c>
      <c r="AA13" s="866">
        <v>1</v>
      </c>
      <c r="AB13" s="864">
        <v>0</v>
      </c>
      <c r="AC13" s="865">
        <v>1</v>
      </c>
      <c r="AD13" s="866">
        <v>2</v>
      </c>
      <c r="AE13" s="864">
        <v>1</v>
      </c>
      <c r="AF13" s="865">
        <v>0</v>
      </c>
      <c r="AG13" s="866">
        <v>2</v>
      </c>
      <c r="AH13" s="864">
        <v>0</v>
      </c>
      <c r="AI13" s="865">
        <v>1</v>
      </c>
      <c r="AJ13" s="866">
        <v>0</v>
      </c>
      <c r="AK13" s="864">
        <v>0</v>
      </c>
      <c r="AL13" s="865">
        <v>0</v>
      </c>
      <c r="AM13" s="795">
        <f t="shared" si="0"/>
        <v>41</v>
      </c>
      <c r="AN13" s="47">
        <f t="shared" si="2"/>
        <v>0.7592592592592593</v>
      </c>
      <c r="AO13" s="824">
        <f>D13+G13+J13+M13+P13+S13+V13+Y13+AB13+AE13+AH13+AK13</f>
        <v>3</v>
      </c>
      <c r="AP13" s="49">
        <f t="shared" si="3"/>
        <v>5.5555555555555552E-2</v>
      </c>
      <c r="AQ13" s="810">
        <f>E13+H13+K13+N13+Q13+T13+W13+Z13+AC13+AF13+AI13+AL13</f>
        <v>10</v>
      </c>
      <c r="AR13" s="51">
        <f t="shared" si="4"/>
        <v>0.18518518518518517</v>
      </c>
      <c r="AS13" s="802">
        <f t="shared" si="1"/>
        <v>54</v>
      </c>
    </row>
    <row r="14" spans="1:45" s="52" customFormat="1" ht="15.75" customHeight="1" thickBot="1" x14ac:dyDescent="0.3">
      <c r="A14" s="982"/>
      <c r="B14" s="59" t="s">
        <v>31</v>
      </c>
      <c r="C14" s="60">
        <v>7</v>
      </c>
      <c r="D14" s="61">
        <v>0</v>
      </c>
      <c r="E14" s="56">
        <v>2</v>
      </c>
      <c r="F14" s="60">
        <v>10</v>
      </c>
      <c r="G14" s="61">
        <v>1</v>
      </c>
      <c r="H14" s="66">
        <v>2</v>
      </c>
      <c r="I14" s="60">
        <v>13</v>
      </c>
      <c r="J14" s="62">
        <v>4</v>
      </c>
      <c r="K14" s="63">
        <v>0</v>
      </c>
      <c r="L14" s="60">
        <v>13</v>
      </c>
      <c r="M14" s="62">
        <v>1</v>
      </c>
      <c r="N14" s="63">
        <v>3</v>
      </c>
      <c r="O14" s="60">
        <v>15</v>
      </c>
      <c r="P14" s="864">
        <v>7</v>
      </c>
      <c r="Q14" s="865">
        <v>3</v>
      </c>
      <c r="R14" s="866">
        <v>16</v>
      </c>
      <c r="S14" s="864">
        <v>3</v>
      </c>
      <c r="T14" s="865">
        <v>1</v>
      </c>
      <c r="U14" s="866">
        <v>6</v>
      </c>
      <c r="V14" s="864">
        <v>0</v>
      </c>
      <c r="W14" s="865">
        <v>1</v>
      </c>
      <c r="X14" s="866">
        <v>14</v>
      </c>
      <c r="Y14" s="864">
        <v>11</v>
      </c>
      <c r="Z14" s="865">
        <v>5</v>
      </c>
      <c r="AA14" s="866">
        <v>4</v>
      </c>
      <c r="AB14" s="864">
        <v>6</v>
      </c>
      <c r="AC14" s="865">
        <v>3</v>
      </c>
      <c r="AD14" s="866">
        <v>16</v>
      </c>
      <c r="AE14" s="864">
        <v>3</v>
      </c>
      <c r="AF14" s="865">
        <v>2</v>
      </c>
      <c r="AG14" s="866">
        <v>5</v>
      </c>
      <c r="AH14" s="864">
        <v>7</v>
      </c>
      <c r="AI14" s="865">
        <v>0</v>
      </c>
      <c r="AJ14" s="866">
        <v>10</v>
      </c>
      <c r="AK14" s="864">
        <v>2</v>
      </c>
      <c r="AL14" s="865">
        <v>3</v>
      </c>
      <c r="AM14" s="795">
        <f t="shared" si="0"/>
        <v>129</v>
      </c>
      <c r="AN14" s="47">
        <f t="shared" si="2"/>
        <v>0.64824120603015079</v>
      </c>
      <c r="AO14" s="824">
        <f>D14+G14+J14+M14+P14+S14+V14+Y14+AB14+AE14+AH14+AK14</f>
        <v>45</v>
      </c>
      <c r="AP14" s="49">
        <f t="shared" si="3"/>
        <v>0.22613065326633167</v>
      </c>
      <c r="AQ14" s="810">
        <f>E14+H14+K14+N14+Q14+T14+W14+Z14+AC14+AF14+AI14+AL14</f>
        <v>25</v>
      </c>
      <c r="AR14" s="51">
        <f t="shared" si="4"/>
        <v>0.12562814070351758</v>
      </c>
      <c r="AS14" s="802">
        <f t="shared" si="1"/>
        <v>199</v>
      </c>
    </row>
    <row r="15" spans="1:45" s="52" customFormat="1" ht="15.75" customHeight="1" thickBot="1" x14ac:dyDescent="0.3">
      <c r="A15" s="982"/>
      <c r="B15" s="59" t="s">
        <v>32</v>
      </c>
      <c r="C15" s="60">
        <v>0</v>
      </c>
      <c r="D15" s="61">
        <v>1</v>
      </c>
      <c r="E15" s="56">
        <v>0</v>
      </c>
      <c r="F15" s="60">
        <v>11</v>
      </c>
      <c r="G15" s="61">
        <v>5</v>
      </c>
      <c r="H15" s="66">
        <v>3</v>
      </c>
      <c r="I15" s="60">
        <v>4</v>
      </c>
      <c r="J15" s="62">
        <v>6</v>
      </c>
      <c r="K15" s="63">
        <v>4</v>
      </c>
      <c r="L15" s="60">
        <v>8</v>
      </c>
      <c r="M15" s="62">
        <v>5</v>
      </c>
      <c r="N15" s="63">
        <v>3</v>
      </c>
      <c r="O15" s="60">
        <v>7</v>
      </c>
      <c r="P15" s="864">
        <v>3</v>
      </c>
      <c r="Q15" s="865">
        <v>2</v>
      </c>
      <c r="R15" s="866">
        <v>10</v>
      </c>
      <c r="S15" s="864">
        <v>9</v>
      </c>
      <c r="T15" s="865">
        <v>3</v>
      </c>
      <c r="U15" s="866">
        <v>4</v>
      </c>
      <c r="V15" s="864">
        <v>1</v>
      </c>
      <c r="W15" s="865">
        <v>1</v>
      </c>
      <c r="X15" s="866">
        <v>6</v>
      </c>
      <c r="Y15" s="864">
        <v>1</v>
      </c>
      <c r="Z15" s="865">
        <v>3</v>
      </c>
      <c r="AA15" s="866">
        <v>3</v>
      </c>
      <c r="AB15" s="864">
        <v>3</v>
      </c>
      <c r="AC15" s="865">
        <v>2</v>
      </c>
      <c r="AD15" s="866">
        <v>0</v>
      </c>
      <c r="AE15" s="864">
        <v>4</v>
      </c>
      <c r="AF15" s="865">
        <v>6</v>
      </c>
      <c r="AG15" s="866">
        <v>3</v>
      </c>
      <c r="AH15" s="864">
        <v>2</v>
      </c>
      <c r="AI15" s="865">
        <v>2</v>
      </c>
      <c r="AJ15" s="866">
        <v>4</v>
      </c>
      <c r="AK15" s="864">
        <v>3</v>
      </c>
      <c r="AL15" s="865">
        <v>7</v>
      </c>
      <c r="AM15" s="795">
        <f t="shared" si="0"/>
        <v>60</v>
      </c>
      <c r="AN15" s="47">
        <f t="shared" si="2"/>
        <v>0.43165467625899279</v>
      </c>
      <c r="AO15" s="824">
        <f t="shared" ref="AO15:AO75" si="5">D15+G15+J15+M15+P15+S15+V15+Y15+AB15+AE15+AH15+AK15</f>
        <v>43</v>
      </c>
      <c r="AP15" s="49">
        <f t="shared" si="3"/>
        <v>0.30935251798561153</v>
      </c>
      <c r="AQ15" s="810">
        <f t="shared" ref="AQ15:AQ75" si="6">E15+H15+K15+N15+Q15+T15+W15+Z15+AC15+AF15+AI15+AL15</f>
        <v>36</v>
      </c>
      <c r="AR15" s="51">
        <f t="shared" si="4"/>
        <v>0.25899280575539568</v>
      </c>
      <c r="AS15" s="802">
        <f t="shared" si="1"/>
        <v>139</v>
      </c>
    </row>
    <row r="16" spans="1:45" s="52" customFormat="1" ht="16.5" customHeight="1" thickBot="1" x14ac:dyDescent="0.3">
      <c r="A16" s="982"/>
      <c r="B16" s="59" t="s">
        <v>33</v>
      </c>
      <c r="C16" s="67">
        <v>3</v>
      </c>
      <c r="D16" s="61">
        <v>0</v>
      </c>
      <c r="E16" s="56">
        <v>0</v>
      </c>
      <c r="F16" s="67">
        <v>12</v>
      </c>
      <c r="G16" s="61">
        <v>4</v>
      </c>
      <c r="H16" s="66">
        <v>1</v>
      </c>
      <c r="I16" s="60">
        <v>6</v>
      </c>
      <c r="J16" s="62">
        <v>4</v>
      </c>
      <c r="K16" s="63">
        <v>2</v>
      </c>
      <c r="L16" s="60">
        <v>12</v>
      </c>
      <c r="M16" s="62">
        <v>9</v>
      </c>
      <c r="N16" s="63">
        <v>0</v>
      </c>
      <c r="O16" s="60">
        <v>37</v>
      </c>
      <c r="P16" s="864">
        <v>19</v>
      </c>
      <c r="Q16" s="865">
        <v>2</v>
      </c>
      <c r="R16" s="866">
        <v>12</v>
      </c>
      <c r="S16" s="864">
        <v>48</v>
      </c>
      <c r="T16" s="865">
        <v>4</v>
      </c>
      <c r="U16" s="866">
        <v>7</v>
      </c>
      <c r="V16" s="864">
        <v>6</v>
      </c>
      <c r="W16" s="865">
        <v>1</v>
      </c>
      <c r="X16" s="866">
        <v>6</v>
      </c>
      <c r="Y16" s="864">
        <v>11</v>
      </c>
      <c r="Z16" s="865">
        <v>2</v>
      </c>
      <c r="AA16" s="866">
        <v>6</v>
      </c>
      <c r="AB16" s="864">
        <v>0</v>
      </c>
      <c r="AC16" s="865">
        <v>1</v>
      </c>
      <c r="AD16" s="866">
        <v>8</v>
      </c>
      <c r="AE16" s="864">
        <v>0</v>
      </c>
      <c r="AF16" s="865">
        <v>3</v>
      </c>
      <c r="AG16" s="866">
        <v>4</v>
      </c>
      <c r="AH16" s="864">
        <v>0</v>
      </c>
      <c r="AI16" s="865">
        <v>2</v>
      </c>
      <c r="AJ16" s="866">
        <v>2</v>
      </c>
      <c r="AK16" s="864">
        <v>0</v>
      </c>
      <c r="AL16" s="865">
        <v>0</v>
      </c>
      <c r="AM16" s="795">
        <f t="shared" si="0"/>
        <v>115</v>
      </c>
      <c r="AN16" s="47">
        <f t="shared" si="2"/>
        <v>0.49145299145299143</v>
      </c>
      <c r="AO16" s="824">
        <f t="shared" si="5"/>
        <v>101</v>
      </c>
      <c r="AP16" s="49">
        <f t="shared" si="3"/>
        <v>0.43162393162393164</v>
      </c>
      <c r="AQ16" s="810">
        <f t="shared" si="6"/>
        <v>18</v>
      </c>
      <c r="AR16" s="51">
        <f t="shared" si="4"/>
        <v>7.6923076923076927E-2</v>
      </c>
      <c r="AS16" s="802">
        <f t="shared" si="1"/>
        <v>234</v>
      </c>
    </row>
    <row r="17" spans="1:46" s="52" customFormat="1" ht="15" customHeight="1" thickBot="1" x14ac:dyDescent="0.3">
      <c r="A17" s="982"/>
      <c r="B17" s="59" t="s">
        <v>34</v>
      </c>
      <c r="C17" s="67">
        <v>1</v>
      </c>
      <c r="D17" s="62">
        <v>0</v>
      </c>
      <c r="E17" s="56">
        <v>1</v>
      </c>
      <c r="F17" s="67">
        <v>4</v>
      </c>
      <c r="G17" s="62">
        <v>1</v>
      </c>
      <c r="H17" s="66">
        <v>0</v>
      </c>
      <c r="I17" s="60">
        <v>2</v>
      </c>
      <c r="J17" s="62">
        <v>1</v>
      </c>
      <c r="K17" s="63">
        <v>1</v>
      </c>
      <c r="L17" s="60">
        <v>3</v>
      </c>
      <c r="M17" s="62">
        <v>0</v>
      </c>
      <c r="N17" s="63">
        <v>0</v>
      </c>
      <c r="O17" s="60">
        <v>26</v>
      </c>
      <c r="P17" s="864">
        <v>4</v>
      </c>
      <c r="Q17" s="865">
        <v>1</v>
      </c>
      <c r="R17" s="866">
        <v>0</v>
      </c>
      <c r="S17" s="864">
        <v>12</v>
      </c>
      <c r="T17" s="865">
        <v>0</v>
      </c>
      <c r="U17" s="866">
        <v>11</v>
      </c>
      <c r="V17" s="864">
        <v>0</v>
      </c>
      <c r="W17" s="865">
        <v>2</v>
      </c>
      <c r="X17" s="866">
        <v>3</v>
      </c>
      <c r="Y17" s="864">
        <v>1</v>
      </c>
      <c r="Z17" s="865">
        <v>1</v>
      </c>
      <c r="AA17" s="866">
        <v>3</v>
      </c>
      <c r="AB17" s="864">
        <v>0</v>
      </c>
      <c r="AC17" s="865">
        <v>2</v>
      </c>
      <c r="AD17" s="866">
        <v>5</v>
      </c>
      <c r="AE17" s="864">
        <v>0</v>
      </c>
      <c r="AF17" s="865">
        <v>1</v>
      </c>
      <c r="AG17" s="866">
        <v>14</v>
      </c>
      <c r="AH17" s="864">
        <v>5</v>
      </c>
      <c r="AI17" s="865">
        <v>2</v>
      </c>
      <c r="AJ17" s="866">
        <v>2</v>
      </c>
      <c r="AK17" s="864">
        <v>3</v>
      </c>
      <c r="AL17" s="865">
        <v>0</v>
      </c>
      <c r="AM17" s="795">
        <f t="shared" si="0"/>
        <v>74</v>
      </c>
      <c r="AN17" s="47">
        <f t="shared" si="2"/>
        <v>0.6607142857142857</v>
      </c>
      <c r="AO17" s="824">
        <f t="shared" si="5"/>
        <v>27</v>
      </c>
      <c r="AP17" s="49">
        <f t="shared" si="3"/>
        <v>0.24107142857142858</v>
      </c>
      <c r="AQ17" s="810">
        <f t="shared" si="6"/>
        <v>11</v>
      </c>
      <c r="AR17" s="51">
        <f t="shared" si="4"/>
        <v>9.8214285714285712E-2</v>
      </c>
      <c r="AS17" s="802">
        <f t="shared" si="1"/>
        <v>112</v>
      </c>
    </row>
    <row r="18" spans="1:46" ht="15.75" customHeight="1" thickBot="1" x14ac:dyDescent="0.3">
      <c r="A18" s="983"/>
      <c r="B18" s="68" t="s">
        <v>35</v>
      </c>
      <c r="C18" s="69">
        <v>1</v>
      </c>
      <c r="D18" s="70">
        <v>214</v>
      </c>
      <c r="E18" s="71">
        <v>5</v>
      </c>
      <c r="F18" s="69">
        <v>14</v>
      </c>
      <c r="G18" s="72">
        <v>201</v>
      </c>
      <c r="H18" s="73">
        <v>16</v>
      </c>
      <c r="I18" s="69">
        <v>15</v>
      </c>
      <c r="J18" s="72">
        <v>143</v>
      </c>
      <c r="K18" s="73">
        <v>11</v>
      </c>
      <c r="L18" s="69">
        <v>9</v>
      </c>
      <c r="M18" s="72">
        <v>36</v>
      </c>
      <c r="N18" s="73">
        <v>15</v>
      </c>
      <c r="O18" s="69">
        <v>21</v>
      </c>
      <c r="P18" s="867">
        <v>526</v>
      </c>
      <c r="Q18" s="868">
        <v>14</v>
      </c>
      <c r="R18" s="869">
        <v>10</v>
      </c>
      <c r="S18" s="867">
        <v>148</v>
      </c>
      <c r="T18" s="868">
        <v>11</v>
      </c>
      <c r="U18" s="869">
        <v>9</v>
      </c>
      <c r="V18" s="867">
        <v>271</v>
      </c>
      <c r="W18" s="868">
        <v>4</v>
      </c>
      <c r="X18" s="869">
        <v>11</v>
      </c>
      <c r="Y18" s="867">
        <v>180</v>
      </c>
      <c r="Z18" s="868">
        <v>5</v>
      </c>
      <c r="AA18" s="869">
        <v>11</v>
      </c>
      <c r="AB18" s="867">
        <v>95</v>
      </c>
      <c r="AC18" s="868">
        <v>6</v>
      </c>
      <c r="AD18" s="869">
        <v>4</v>
      </c>
      <c r="AE18" s="867">
        <v>125</v>
      </c>
      <c r="AF18" s="868">
        <v>9</v>
      </c>
      <c r="AG18" s="869">
        <v>12</v>
      </c>
      <c r="AH18" s="867">
        <v>141</v>
      </c>
      <c r="AI18" s="868">
        <v>15</v>
      </c>
      <c r="AJ18" s="869">
        <v>3</v>
      </c>
      <c r="AK18" s="867">
        <v>6</v>
      </c>
      <c r="AL18" s="868">
        <v>6</v>
      </c>
      <c r="AM18" s="795">
        <f t="shared" si="0"/>
        <v>120</v>
      </c>
      <c r="AN18" s="47">
        <f t="shared" si="2"/>
        <v>5.165733964700818E-2</v>
      </c>
      <c r="AO18" s="824">
        <f t="shared" si="5"/>
        <v>2086</v>
      </c>
      <c r="AP18" s="49">
        <f t="shared" si="3"/>
        <v>0.89797675419715883</v>
      </c>
      <c r="AQ18" s="810">
        <f t="shared" si="6"/>
        <v>117</v>
      </c>
      <c r="AR18" s="51">
        <f t="shared" si="4"/>
        <v>5.0365906155832973E-2</v>
      </c>
      <c r="AS18" s="802">
        <f t="shared" si="1"/>
        <v>2323</v>
      </c>
    </row>
    <row r="19" spans="1:46" ht="21" customHeight="1" thickBot="1" x14ac:dyDescent="0.3">
      <c r="A19" s="984" t="s">
        <v>36</v>
      </c>
      <c r="B19" s="438" t="s">
        <v>37</v>
      </c>
      <c r="C19" s="74">
        <v>1</v>
      </c>
      <c r="D19" s="75">
        <v>13</v>
      </c>
      <c r="E19" s="76">
        <v>5</v>
      </c>
      <c r="F19" s="77">
        <v>8</v>
      </c>
      <c r="G19" s="78">
        <v>10</v>
      </c>
      <c r="H19" s="79">
        <v>25</v>
      </c>
      <c r="I19" s="80">
        <v>16</v>
      </c>
      <c r="J19" s="78">
        <v>6</v>
      </c>
      <c r="K19" s="81">
        <v>11</v>
      </c>
      <c r="L19" s="80">
        <v>14</v>
      </c>
      <c r="M19" s="78">
        <v>10</v>
      </c>
      <c r="N19" s="81">
        <v>9</v>
      </c>
      <c r="O19" s="80">
        <v>24</v>
      </c>
      <c r="P19" s="78">
        <v>11</v>
      </c>
      <c r="Q19" s="81">
        <v>18</v>
      </c>
      <c r="R19" s="80">
        <v>18</v>
      </c>
      <c r="S19" s="78">
        <v>25</v>
      </c>
      <c r="T19" s="81">
        <v>16</v>
      </c>
      <c r="U19" s="80">
        <v>11</v>
      </c>
      <c r="V19" s="78">
        <v>16</v>
      </c>
      <c r="W19" s="81">
        <v>19</v>
      </c>
      <c r="X19" s="80">
        <v>19</v>
      </c>
      <c r="Y19" s="78">
        <v>5</v>
      </c>
      <c r="Z19" s="81">
        <v>12</v>
      </c>
      <c r="AA19" s="80">
        <v>23</v>
      </c>
      <c r="AB19" s="78">
        <v>15</v>
      </c>
      <c r="AC19" s="81">
        <v>7</v>
      </c>
      <c r="AD19" s="80">
        <v>20</v>
      </c>
      <c r="AE19" s="78">
        <v>7</v>
      </c>
      <c r="AF19" s="81">
        <v>12</v>
      </c>
      <c r="AG19" s="80">
        <v>20</v>
      </c>
      <c r="AH19" s="78">
        <v>7</v>
      </c>
      <c r="AI19" s="81">
        <v>17</v>
      </c>
      <c r="AJ19" s="80">
        <v>19</v>
      </c>
      <c r="AK19" s="78">
        <v>10</v>
      </c>
      <c r="AL19" s="81">
        <v>11</v>
      </c>
      <c r="AM19" s="795">
        <f t="shared" si="0"/>
        <v>193</v>
      </c>
      <c r="AN19" s="47">
        <f t="shared" si="2"/>
        <v>0.39387755102040817</v>
      </c>
      <c r="AO19" s="824">
        <f t="shared" si="5"/>
        <v>135</v>
      </c>
      <c r="AP19" s="49">
        <f t="shared" si="3"/>
        <v>0.27551020408163263</v>
      </c>
      <c r="AQ19" s="810">
        <f t="shared" si="6"/>
        <v>162</v>
      </c>
      <c r="AR19" s="51">
        <f t="shared" si="4"/>
        <v>0.33061224489795921</v>
      </c>
      <c r="AS19" s="802">
        <f t="shared" si="1"/>
        <v>490</v>
      </c>
    </row>
    <row r="20" spans="1:46" ht="15" customHeight="1" thickBot="1" x14ac:dyDescent="0.3">
      <c r="A20" s="985"/>
      <c r="B20" s="439" t="s">
        <v>38</v>
      </c>
      <c r="C20" s="84">
        <v>141</v>
      </c>
      <c r="D20" s="85">
        <v>37</v>
      </c>
      <c r="E20" s="86">
        <v>70</v>
      </c>
      <c r="F20" s="87">
        <v>142</v>
      </c>
      <c r="G20" s="88">
        <v>66</v>
      </c>
      <c r="H20" s="89">
        <v>84</v>
      </c>
      <c r="I20" s="84">
        <v>209</v>
      </c>
      <c r="J20" s="88">
        <v>62</v>
      </c>
      <c r="K20" s="90">
        <v>98</v>
      </c>
      <c r="L20" s="84">
        <v>166</v>
      </c>
      <c r="M20" s="88">
        <v>52</v>
      </c>
      <c r="N20" s="90">
        <v>72</v>
      </c>
      <c r="O20" s="84">
        <v>193</v>
      </c>
      <c r="P20" s="88">
        <v>70</v>
      </c>
      <c r="Q20" s="90">
        <v>111</v>
      </c>
      <c r="R20" s="84">
        <v>164</v>
      </c>
      <c r="S20" s="88">
        <v>80</v>
      </c>
      <c r="T20" s="90">
        <v>90</v>
      </c>
      <c r="U20" s="84">
        <v>125</v>
      </c>
      <c r="V20" s="88">
        <v>81</v>
      </c>
      <c r="W20" s="90">
        <v>87</v>
      </c>
      <c r="X20" s="84">
        <v>141</v>
      </c>
      <c r="Y20" s="88">
        <v>50</v>
      </c>
      <c r="Z20" s="90">
        <v>93</v>
      </c>
      <c r="AA20" s="84">
        <v>136</v>
      </c>
      <c r="AB20" s="88">
        <v>70</v>
      </c>
      <c r="AC20" s="90">
        <v>68</v>
      </c>
      <c r="AD20" s="84">
        <v>124</v>
      </c>
      <c r="AE20" s="88">
        <v>84</v>
      </c>
      <c r="AF20" s="90">
        <v>98</v>
      </c>
      <c r="AG20" s="84">
        <v>142</v>
      </c>
      <c r="AH20" s="88">
        <v>66</v>
      </c>
      <c r="AI20" s="90">
        <v>60</v>
      </c>
      <c r="AJ20" s="84">
        <v>99</v>
      </c>
      <c r="AK20" s="88">
        <v>40</v>
      </c>
      <c r="AL20" s="90">
        <v>61</v>
      </c>
      <c r="AM20" s="796">
        <f t="shared" si="0"/>
        <v>1782</v>
      </c>
      <c r="AN20" s="97">
        <f t="shared" si="2"/>
        <v>0.50453001132502828</v>
      </c>
      <c r="AO20" s="826">
        <f t="shared" si="5"/>
        <v>758</v>
      </c>
      <c r="AP20" s="98">
        <f t="shared" si="3"/>
        <v>0.21460928652321631</v>
      </c>
      <c r="AQ20" s="811">
        <f t="shared" si="6"/>
        <v>992</v>
      </c>
      <c r="AR20" s="99">
        <f t="shared" si="4"/>
        <v>0.2808607021517554</v>
      </c>
      <c r="AS20" s="803">
        <f t="shared" si="1"/>
        <v>3532</v>
      </c>
    </row>
    <row r="21" spans="1:46" ht="21" customHeight="1" thickBot="1" x14ac:dyDescent="0.3">
      <c r="A21" s="986" t="s">
        <v>39</v>
      </c>
      <c r="B21" s="432" t="s">
        <v>40</v>
      </c>
      <c r="C21" s="100">
        <v>29</v>
      </c>
      <c r="D21" s="101">
        <v>1</v>
      </c>
      <c r="E21" s="102">
        <v>8</v>
      </c>
      <c r="F21" s="100">
        <v>22</v>
      </c>
      <c r="G21" s="101">
        <v>8</v>
      </c>
      <c r="H21" s="82">
        <v>11</v>
      </c>
      <c r="I21" s="74">
        <v>16</v>
      </c>
      <c r="J21" s="101">
        <v>16</v>
      </c>
      <c r="K21" s="103">
        <v>4</v>
      </c>
      <c r="L21" s="74">
        <v>22</v>
      </c>
      <c r="M21" s="101">
        <v>7</v>
      </c>
      <c r="N21" s="103">
        <v>13</v>
      </c>
      <c r="O21" s="74">
        <v>28</v>
      </c>
      <c r="P21" s="101">
        <v>5</v>
      </c>
      <c r="Q21" s="103">
        <v>17</v>
      </c>
      <c r="R21" s="74">
        <v>15</v>
      </c>
      <c r="S21" s="101">
        <v>2</v>
      </c>
      <c r="T21" s="103">
        <v>10</v>
      </c>
      <c r="U21" s="74">
        <v>22</v>
      </c>
      <c r="V21" s="101">
        <v>13</v>
      </c>
      <c r="W21" s="103">
        <v>6</v>
      </c>
      <c r="X21" s="74">
        <v>26</v>
      </c>
      <c r="Y21" s="101">
        <v>4</v>
      </c>
      <c r="Z21" s="103">
        <v>21</v>
      </c>
      <c r="AA21" s="74">
        <v>16</v>
      </c>
      <c r="AB21" s="101">
        <v>6</v>
      </c>
      <c r="AC21" s="103">
        <v>8</v>
      </c>
      <c r="AD21" s="74">
        <v>23</v>
      </c>
      <c r="AE21" s="101">
        <v>9</v>
      </c>
      <c r="AF21" s="103">
        <v>6</v>
      </c>
      <c r="AG21" s="74">
        <v>17</v>
      </c>
      <c r="AH21" s="101">
        <v>1</v>
      </c>
      <c r="AI21" s="103">
        <v>8</v>
      </c>
      <c r="AJ21" s="74">
        <v>17</v>
      </c>
      <c r="AK21" s="101">
        <v>1</v>
      </c>
      <c r="AL21" s="103">
        <v>4</v>
      </c>
      <c r="AM21" s="795">
        <f t="shared" si="0"/>
        <v>253</v>
      </c>
      <c r="AN21" s="47">
        <f t="shared" si="2"/>
        <v>0.57239819004524883</v>
      </c>
      <c r="AO21" s="824">
        <f t="shared" si="5"/>
        <v>73</v>
      </c>
      <c r="AP21" s="49">
        <f t="shared" si="3"/>
        <v>0.16515837104072398</v>
      </c>
      <c r="AQ21" s="810">
        <f t="shared" si="6"/>
        <v>116</v>
      </c>
      <c r="AR21" s="51">
        <f t="shared" si="4"/>
        <v>0.26244343891402716</v>
      </c>
      <c r="AS21" s="802">
        <f t="shared" si="1"/>
        <v>442</v>
      </c>
    </row>
    <row r="22" spans="1:46" ht="21" customHeight="1" thickBot="1" x14ac:dyDescent="0.3">
      <c r="A22" s="987"/>
      <c r="B22" s="433" t="s">
        <v>41</v>
      </c>
      <c r="C22" s="87">
        <v>22</v>
      </c>
      <c r="D22" s="85">
        <v>1</v>
      </c>
      <c r="E22" s="86">
        <v>5</v>
      </c>
      <c r="F22" s="87">
        <v>15</v>
      </c>
      <c r="G22" s="88">
        <v>5</v>
      </c>
      <c r="H22" s="89">
        <v>9</v>
      </c>
      <c r="I22" s="84">
        <v>13</v>
      </c>
      <c r="J22" s="88">
        <v>8</v>
      </c>
      <c r="K22" s="90">
        <v>4</v>
      </c>
      <c r="L22" s="84">
        <v>17</v>
      </c>
      <c r="M22" s="88">
        <v>6</v>
      </c>
      <c r="N22" s="90">
        <v>9</v>
      </c>
      <c r="O22" s="84">
        <v>21</v>
      </c>
      <c r="P22" s="88">
        <v>4</v>
      </c>
      <c r="Q22" s="90">
        <v>13</v>
      </c>
      <c r="R22" s="84">
        <v>13</v>
      </c>
      <c r="S22" s="88">
        <v>2</v>
      </c>
      <c r="T22" s="90">
        <v>7</v>
      </c>
      <c r="U22" s="84">
        <v>17</v>
      </c>
      <c r="V22" s="88">
        <v>10</v>
      </c>
      <c r="W22" s="90">
        <v>5</v>
      </c>
      <c r="X22" s="84">
        <v>19</v>
      </c>
      <c r="Y22" s="88">
        <v>4</v>
      </c>
      <c r="Z22" s="90">
        <v>14</v>
      </c>
      <c r="AA22" s="84">
        <v>14</v>
      </c>
      <c r="AB22" s="88">
        <v>7</v>
      </c>
      <c r="AC22" s="90">
        <v>5</v>
      </c>
      <c r="AD22" s="84">
        <v>20</v>
      </c>
      <c r="AE22" s="88">
        <v>6</v>
      </c>
      <c r="AF22" s="90">
        <v>6</v>
      </c>
      <c r="AG22" s="84">
        <v>14</v>
      </c>
      <c r="AH22" s="88">
        <v>1</v>
      </c>
      <c r="AI22" s="90">
        <v>6</v>
      </c>
      <c r="AJ22" s="84">
        <v>17</v>
      </c>
      <c r="AK22" s="88">
        <v>1</v>
      </c>
      <c r="AL22" s="90">
        <v>4</v>
      </c>
      <c r="AM22" s="795">
        <f t="shared" si="0"/>
        <v>202</v>
      </c>
      <c r="AN22" s="47">
        <f t="shared" si="2"/>
        <v>0.58720930232558144</v>
      </c>
      <c r="AO22" s="824">
        <f t="shared" si="5"/>
        <v>55</v>
      </c>
      <c r="AP22" s="49">
        <f t="shared" si="3"/>
        <v>0.15988372093023256</v>
      </c>
      <c r="AQ22" s="811">
        <f t="shared" si="6"/>
        <v>87</v>
      </c>
      <c r="AR22" s="99">
        <f t="shared" si="4"/>
        <v>0.25290697674418605</v>
      </c>
      <c r="AS22" s="803">
        <f t="shared" si="1"/>
        <v>344</v>
      </c>
    </row>
    <row r="23" spans="1:46" ht="22.5" customHeight="1" thickBot="1" x14ac:dyDescent="0.3">
      <c r="A23" s="987"/>
      <c r="B23" s="434" t="s">
        <v>42</v>
      </c>
      <c r="C23" s="104">
        <v>1</v>
      </c>
      <c r="D23" s="105">
        <v>4</v>
      </c>
      <c r="E23" s="106">
        <v>7</v>
      </c>
      <c r="F23" s="104">
        <v>7</v>
      </c>
      <c r="G23" s="107">
        <v>7</v>
      </c>
      <c r="H23" s="96">
        <v>13</v>
      </c>
      <c r="I23" s="95">
        <v>8</v>
      </c>
      <c r="J23" s="107">
        <v>11</v>
      </c>
      <c r="K23" s="108">
        <v>17</v>
      </c>
      <c r="L23" s="95">
        <v>8</v>
      </c>
      <c r="M23" s="107">
        <v>10</v>
      </c>
      <c r="N23" s="108">
        <v>14</v>
      </c>
      <c r="O23" s="95">
        <v>15</v>
      </c>
      <c r="P23" s="107">
        <v>4</v>
      </c>
      <c r="Q23" s="108">
        <v>12</v>
      </c>
      <c r="R23" s="95">
        <v>18</v>
      </c>
      <c r="S23" s="107">
        <v>9</v>
      </c>
      <c r="T23" s="108">
        <v>10</v>
      </c>
      <c r="U23" s="95">
        <v>12</v>
      </c>
      <c r="V23" s="107">
        <v>5</v>
      </c>
      <c r="W23" s="108">
        <v>8</v>
      </c>
      <c r="X23" s="95">
        <v>13</v>
      </c>
      <c r="Y23" s="107">
        <v>2</v>
      </c>
      <c r="Z23" s="108">
        <v>10</v>
      </c>
      <c r="AA23" s="95">
        <v>8</v>
      </c>
      <c r="AB23" s="107">
        <v>6</v>
      </c>
      <c r="AC23" s="108">
        <v>7</v>
      </c>
      <c r="AD23" s="95">
        <v>8</v>
      </c>
      <c r="AE23" s="107">
        <v>4</v>
      </c>
      <c r="AF23" s="108">
        <v>7</v>
      </c>
      <c r="AG23" s="95">
        <v>4</v>
      </c>
      <c r="AH23" s="107">
        <v>2</v>
      </c>
      <c r="AI23" s="108">
        <v>5</v>
      </c>
      <c r="AJ23" s="95">
        <v>10</v>
      </c>
      <c r="AK23" s="107">
        <v>1</v>
      </c>
      <c r="AL23" s="108">
        <v>9</v>
      </c>
      <c r="AM23" s="795">
        <f t="shared" si="0"/>
        <v>112</v>
      </c>
      <c r="AN23" s="47">
        <f t="shared" si="2"/>
        <v>0.3783783783783784</v>
      </c>
      <c r="AO23" s="824">
        <f t="shared" si="5"/>
        <v>65</v>
      </c>
      <c r="AP23" s="49">
        <f t="shared" si="3"/>
        <v>0.2195945945945946</v>
      </c>
      <c r="AQ23" s="812">
        <f t="shared" si="6"/>
        <v>119</v>
      </c>
      <c r="AR23" s="111">
        <f t="shared" si="4"/>
        <v>0.40202702702702703</v>
      </c>
      <c r="AS23" s="804">
        <f t="shared" si="1"/>
        <v>296</v>
      </c>
    </row>
    <row r="24" spans="1:46" ht="22.5" customHeight="1" thickBot="1" x14ac:dyDescent="0.3">
      <c r="A24" s="988"/>
      <c r="B24" s="435" t="s">
        <v>43</v>
      </c>
      <c r="C24" s="104">
        <v>1</v>
      </c>
      <c r="D24" s="105">
        <v>4</v>
      </c>
      <c r="E24" s="106">
        <v>6</v>
      </c>
      <c r="F24" s="104">
        <v>4</v>
      </c>
      <c r="G24" s="107">
        <v>5</v>
      </c>
      <c r="H24" s="96">
        <v>9</v>
      </c>
      <c r="I24" s="95">
        <v>8</v>
      </c>
      <c r="J24" s="112">
        <v>7</v>
      </c>
      <c r="K24" s="108">
        <v>11</v>
      </c>
      <c r="L24" s="95">
        <v>8</v>
      </c>
      <c r="M24" s="112">
        <v>6</v>
      </c>
      <c r="N24" s="108">
        <v>10</v>
      </c>
      <c r="O24" s="95">
        <v>12</v>
      </c>
      <c r="P24" s="112">
        <v>4</v>
      </c>
      <c r="Q24" s="108">
        <v>10</v>
      </c>
      <c r="R24" s="95">
        <v>18</v>
      </c>
      <c r="S24" s="112">
        <v>6</v>
      </c>
      <c r="T24" s="108">
        <v>6</v>
      </c>
      <c r="U24" s="95">
        <v>12</v>
      </c>
      <c r="V24" s="112">
        <v>4</v>
      </c>
      <c r="W24" s="108">
        <v>11</v>
      </c>
      <c r="X24" s="95">
        <v>12</v>
      </c>
      <c r="Y24" s="112">
        <v>2</v>
      </c>
      <c r="Z24" s="108">
        <v>8</v>
      </c>
      <c r="AA24" s="95">
        <v>7</v>
      </c>
      <c r="AB24" s="112">
        <v>5</v>
      </c>
      <c r="AC24" s="108">
        <v>4</v>
      </c>
      <c r="AD24" s="95">
        <v>8</v>
      </c>
      <c r="AE24" s="112">
        <v>3</v>
      </c>
      <c r="AF24" s="108">
        <v>7</v>
      </c>
      <c r="AG24" s="95">
        <v>3</v>
      </c>
      <c r="AH24" s="112">
        <v>2</v>
      </c>
      <c r="AI24" s="108">
        <v>5</v>
      </c>
      <c r="AJ24" s="95">
        <v>7</v>
      </c>
      <c r="AK24" s="112">
        <v>1</v>
      </c>
      <c r="AL24" s="108">
        <v>1</v>
      </c>
      <c r="AM24" s="795">
        <f t="shared" si="0"/>
        <v>100</v>
      </c>
      <c r="AN24" s="47">
        <f t="shared" si="2"/>
        <v>0.4219409282700422</v>
      </c>
      <c r="AO24" s="824">
        <f t="shared" si="5"/>
        <v>49</v>
      </c>
      <c r="AP24" s="49">
        <f t="shared" si="3"/>
        <v>0.20675105485232068</v>
      </c>
      <c r="AQ24" s="812">
        <f t="shared" si="6"/>
        <v>88</v>
      </c>
      <c r="AR24" s="111">
        <f t="shared" si="4"/>
        <v>0.37130801687763715</v>
      </c>
      <c r="AS24" s="804">
        <f t="shared" si="1"/>
        <v>237</v>
      </c>
    </row>
    <row r="25" spans="1:46" ht="15" customHeight="1" thickBot="1" x14ac:dyDescent="0.3">
      <c r="A25" s="932" t="s">
        <v>44</v>
      </c>
      <c r="B25" s="933"/>
      <c r="C25" s="54">
        <v>21</v>
      </c>
      <c r="D25" s="55">
        <v>10</v>
      </c>
      <c r="E25" s="113">
        <v>7</v>
      </c>
      <c r="F25" s="114">
        <v>14</v>
      </c>
      <c r="G25" s="57">
        <v>6</v>
      </c>
      <c r="H25" s="115">
        <v>7</v>
      </c>
      <c r="I25" s="54">
        <v>17</v>
      </c>
      <c r="J25" s="57">
        <v>20</v>
      </c>
      <c r="K25" s="58">
        <v>4</v>
      </c>
      <c r="L25" s="54">
        <v>5</v>
      </c>
      <c r="M25" s="57">
        <v>12</v>
      </c>
      <c r="N25" s="58">
        <v>16</v>
      </c>
      <c r="O25" s="54">
        <v>11</v>
      </c>
      <c r="P25" s="57">
        <v>13</v>
      </c>
      <c r="Q25" s="58">
        <v>22</v>
      </c>
      <c r="R25" s="54">
        <v>24</v>
      </c>
      <c r="S25" s="57">
        <v>15</v>
      </c>
      <c r="T25" s="58">
        <v>14</v>
      </c>
      <c r="U25" s="54">
        <v>15</v>
      </c>
      <c r="V25" s="57">
        <v>6</v>
      </c>
      <c r="W25" s="58">
        <v>13</v>
      </c>
      <c r="X25" s="54">
        <v>29</v>
      </c>
      <c r="Y25" s="57">
        <v>14</v>
      </c>
      <c r="Z25" s="58">
        <v>23</v>
      </c>
      <c r="AA25" s="54">
        <v>18</v>
      </c>
      <c r="AB25" s="57">
        <v>10</v>
      </c>
      <c r="AC25" s="58">
        <v>11</v>
      </c>
      <c r="AD25" s="54">
        <v>16</v>
      </c>
      <c r="AE25" s="57">
        <v>17</v>
      </c>
      <c r="AF25" s="58">
        <v>9</v>
      </c>
      <c r="AG25" s="54">
        <v>18</v>
      </c>
      <c r="AH25" s="57">
        <v>10</v>
      </c>
      <c r="AI25" s="58">
        <v>6</v>
      </c>
      <c r="AJ25" s="54">
        <v>23</v>
      </c>
      <c r="AK25" s="57">
        <v>11</v>
      </c>
      <c r="AL25" s="58">
        <v>3</v>
      </c>
      <c r="AM25" s="797">
        <f t="shared" si="0"/>
        <v>211</v>
      </c>
      <c r="AN25" s="116">
        <f t="shared" si="2"/>
        <v>0.43061224489795918</v>
      </c>
      <c r="AO25" s="823">
        <f t="shared" si="5"/>
        <v>144</v>
      </c>
      <c r="AP25" s="117">
        <f t="shared" si="3"/>
        <v>0.29387755102040819</v>
      </c>
      <c r="AQ25" s="821">
        <f t="shared" si="6"/>
        <v>135</v>
      </c>
      <c r="AR25" s="118">
        <f t="shared" si="4"/>
        <v>0.27551020408163263</v>
      </c>
      <c r="AS25" s="805">
        <f t="shared" si="1"/>
        <v>490</v>
      </c>
    </row>
    <row r="26" spans="1:46" ht="15" customHeight="1" thickBot="1" x14ac:dyDescent="0.3">
      <c r="A26" s="938" t="s">
        <v>45</v>
      </c>
      <c r="B26" s="939"/>
      <c r="C26" s="80">
        <v>1</v>
      </c>
      <c r="D26" s="119">
        <v>2</v>
      </c>
      <c r="E26" s="120">
        <v>0</v>
      </c>
      <c r="F26" s="77">
        <v>3</v>
      </c>
      <c r="G26" s="78">
        <v>2</v>
      </c>
      <c r="H26" s="79">
        <v>0</v>
      </c>
      <c r="I26" s="80">
        <v>3</v>
      </c>
      <c r="J26" s="78">
        <v>2</v>
      </c>
      <c r="K26" s="81">
        <v>1</v>
      </c>
      <c r="L26" s="80">
        <v>1</v>
      </c>
      <c r="M26" s="78">
        <v>1</v>
      </c>
      <c r="N26" s="81">
        <v>1</v>
      </c>
      <c r="O26" s="80">
        <v>3</v>
      </c>
      <c r="P26" s="78">
        <v>3</v>
      </c>
      <c r="Q26" s="81">
        <v>1</v>
      </c>
      <c r="R26" s="80">
        <v>4</v>
      </c>
      <c r="S26" s="78">
        <v>1</v>
      </c>
      <c r="T26" s="81">
        <v>0</v>
      </c>
      <c r="U26" s="80">
        <v>3</v>
      </c>
      <c r="V26" s="78">
        <v>2</v>
      </c>
      <c r="W26" s="81">
        <v>0</v>
      </c>
      <c r="X26" s="80">
        <v>3</v>
      </c>
      <c r="Y26" s="78">
        <v>5</v>
      </c>
      <c r="Z26" s="81">
        <v>1</v>
      </c>
      <c r="AA26" s="80">
        <v>11</v>
      </c>
      <c r="AB26" s="78">
        <v>1</v>
      </c>
      <c r="AC26" s="81">
        <v>2</v>
      </c>
      <c r="AD26" s="80">
        <v>4</v>
      </c>
      <c r="AE26" s="78">
        <v>0</v>
      </c>
      <c r="AF26" s="81">
        <v>1</v>
      </c>
      <c r="AG26" s="80">
        <v>5</v>
      </c>
      <c r="AH26" s="78">
        <v>1</v>
      </c>
      <c r="AI26" s="81">
        <v>1</v>
      </c>
      <c r="AJ26" s="80">
        <v>3</v>
      </c>
      <c r="AK26" s="78">
        <v>0</v>
      </c>
      <c r="AL26" s="81">
        <v>1</v>
      </c>
      <c r="AM26" s="796">
        <f t="shared" si="0"/>
        <v>44</v>
      </c>
      <c r="AN26" s="97">
        <f t="shared" si="2"/>
        <v>0.60273972602739723</v>
      </c>
      <c r="AO26" s="824">
        <f t="shared" si="5"/>
        <v>20</v>
      </c>
      <c r="AP26" s="49">
        <f t="shared" si="3"/>
        <v>0.27397260273972601</v>
      </c>
      <c r="AQ26" s="810">
        <f t="shared" si="6"/>
        <v>9</v>
      </c>
      <c r="AR26" s="51">
        <f t="shared" si="4"/>
        <v>0.12328767123287671</v>
      </c>
      <c r="AS26" s="802">
        <f t="shared" si="1"/>
        <v>73</v>
      </c>
    </row>
    <row r="27" spans="1:46" ht="15" customHeight="1" thickBot="1" x14ac:dyDescent="0.3">
      <c r="A27" s="971" t="s">
        <v>46</v>
      </c>
      <c r="B27" s="972"/>
      <c r="C27" s="42">
        <v>62</v>
      </c>
      <c r="D27" s="45">
        <v>16</v>
      </c>
      <c r="E27" s="121">
        <v>37</v>
      </c>
      <c r="F27" s="122">
        <v>74</v>
      </c>
      <c r="G27" s="45">
        <v>18</v>
      </c>
      <c r="H27" s="123">
        <v>27</v>
      </c>
      <c r="I27" s="42">
        <v>80</v>
      </c>
      <c r="J27" s="124">
        <v>18</v>
      </c>
      <c r="K27" s="46">
        <v>33</v>
      </c>
      <c r="L27" s="42">
        <v>75</v>
      </c>
      <c r="M27" s="124">
        <v>22</v>
      </c>
      <c r="N27" s="46">
        <v>35</v>
      </c>
      <c r="O27" s="42">
        <v>84</v>
      </c>
      <c r="P27" s="124">
        <v>19</v>
      </c>
      <c r="Q27" s="46">
        <v>0</v>
      </c>
      <c r="R27" s="42">
        <v>71</v>
      </c>
      <c r="S27" s="124">
        <v>23</v>
      </c>
      <c r="T27" s="46">
        <v>35</v>
      </c>
      <c r="U27" s="42">
        <v>64</v>
      </c>
      <c r="V27" s="124">
        <v>30</v>
      </c>
      <c r="W27" s="46">
        <v>37</v>
      </c>
      <c r="X27" s="42">
        <v>64</v>
      </c>
      <c r="Y27" s="124">
        <v>22</v>
      </c>
      <c r="Z27" s="46">
        <v>47</v>
      </c>
      <c r="AA27" s="42">
        <v>53</v>
      </c>
      <c r="AB27" s="124">
        <v>28</v>
      </c>
      <c r="AC27" s="46">
        <v>24</v>
      </c>
      <c r="AD27" s="42">
        <v>58</v>
      </c>
      <c r="AE27" s="124">
        <v>29</v>
      </c>
      <c r="AF27" s="46">
        <v>37</v>
      </c>
      <c r="AG27" s="42">
        <v>52</v>
      </c>
      <c r="AH27" s="124">
        <v>14</v>
      </c>
      <c r="AI27" s="46">
        <v>29</v>
      </c>
      <c r="AJ27" s="42">
        <v>46</v>
      </c>
      <c r="AK27" s="124">
        <v>14</v>
      </c>
      <c r="AL27" s="46">
        <v>20</v>
      </c>
      <c r="AM27" s="798">
        <f t="shared" si="0"/>
        <v>783</v>
      </c>
      <c r="AN27" s="129">
        <f t="shared" si="2"/>
        <v>0.56048675733715103</v>
      </c>
      <c r="AO27" s="824">
        <f t="shared" si="5"/>
        <v>253</v>
      </c>
      <c r="AP27" s="49">
        <f t="shared" si="3"/>
        <v>0.18110236220472442</v>
      </c>
      <c r="AQ27" s="810">
        <f t="shared" si="6"/>
        <v>361</v>
      </c>
      <c r="AR27" s="51">
        <f t="shared" si="4"/>
        <v>0.25841088045812455</v>
      </c>
      <c r="AS27" s="802">
        <f t="shared" si="1"/>
        <v>1397</v>
      </c>
      <c r="AT27" s="1156"/>
    </row>
    <row r="28" spans="1:46" ht="15" customHeight="1" thickBot="1" x14ac:dyDescent="0.3">
      <c r="A28" s="436" t="s">
        <v>47</v>
      </c>
      <c r="B28" s="437"/>
      <c r="C28" s="130">
        <v>1</v>
      </c>
      <c r="D28" s="131">
        <v>1</v>
      </c>
      <c r="E28" s="132">
        <v>2</v>
      </c>
      <c r="F28" s="133">
        <v>0</v>
      </c>
      <c r="G28" s="131">
        <v>3</v>
      </c>
      <c r="H28" s="134">
        <v>1</v>
      </c>
      <c r="I28" s="130">
        <v>0</v>
      </c>
      <c r="J28" s="135">
        <v>3</v>
      </c>
      <c r="K28" s="136">
        <v>1</v>
      </c>
      <c r="L28" s="130">
        <v>0</v>
      </c>
      <c r="M28" s="135">
        <v>0</v>
      </c>
      <c r="N28" s="136">
        <v>2</v>
      </c>
      <c r="O28" s="130">
        <v>0</v>
      </c>
      <c r="P28" s="135">
        <v>1</v>
      </c>
      <c r="Q28" s="136">
        <v>1</v>
      </c>
      <c r="R28" s="130">
        <v>2</v>
      </c>
      <c r="S28" s="135">
        <v>4</v>
      </c>
      <c r="T28" s="136">
        <v>2</v>
      </c>
      <c r="U28" s="130">
        <v>0</v>
      </c>
      <c r="V28" s="135">
        <v>1</v>
      </c>
      <c r="W28" s="136">
        <v>1</v>
      </c>
      <c r="X28" s="130">
        <v>0</v>
      </c>
      <c r="Y28" s="135">
        <v>0</v>
      </c>
      <c r="Z28" s="136">
        <v>0</v>
      </c>
      <c r="AA28" s="130">
        <v>0</v>
      </c>
      <c r="AB28" s="135">
        <v>1</v>
      </c>
      <c r="AC28" s="136">
        <v>1</v>
      </c>
      <c r="AD28" s="130">
        <v>0</v>
      </c>
      <c r="AE28" s="135">
        <v>0</v>
      </c>
      <c r="AF28" s="136">
        <v>0</v>
      </c>
      <c r="AG28" s="130">
        <v>0</v>
      </c>
      <c r="AH28" s="135">
        <v>0</v>
      </c>
      <c r="AI28" s="136">
        <v>0</v>
      </c>
      <c r="AJ28" s="130">
        <v>0</v>
      </c>
      <c r="AK28" s="135">
        <v>0</v>
      </c>
      <c r="AL28" s="136">
        <v>0</v>
      </c>
      <c r="AM28" s="798">
        <f t="shared" si="0"/>
        <v>3</v>
      </c>
      <c r="AN28" s="129">
        <f t="shared" si="2"/>
        <v>0.10714285714285714</v>
      </c>
      <c r="AO28" s="824">
        <f t="shared" si="5"/>
        <v>14</v>
      </c>
      <c r="AP28" s="49">
        <f t="shared" si="3"/>
        <v>0.5</v>
      </c>
      <c r="AQ28" s="810">
        <f t="shared" si="6"/>
        <v>11</v>
      </c>
      <c r="AR28" s="51">
        <f t="shared" si="4"/>
        <v>0.39285714285714285</v>
      </c>
      <c r="AS28" s="802">
        <f t="shared" si="1"/>
        <v>28</v>
      </c>
    </row>
    <row r="29" spans="1:46" ht="17.25" customHeight="1" thickBot="1" x14ac:dyDescent="0.3">
      <c r="A29" s="973" t="s">
        <v>48</v>
      </c>
      <c r="B29" s="974"/>
      <c r="C29" s="125">
        <v>54</v>
      </c>
      <c r="D29" s="137">
        <v>18</v>
      </c>
      <c r="E29" s="138">
        <v>42</v>
      </c>
      <c r="F29" s="125">
        <v>94</v>
      </c>
      <c r="G29" s="139">
        <v>28</v>
      </c>
      <c r="H29" s="140">
        <v>40</v>
      </c>
      <c r="I29" s="125">
        <v>93</v>
      </c>
      <c r="J29" s="139">
        <v>29</v>
      </c>
      <c r="K29" s="141">
        <v>30</v>
      </c>
      <c r="L29" s="125">
        <v>94</v>
      </c>
      <c r="M29" s="139">
        <v>33</v>
      </c>
      <c r="N29" s="141">
        <v>48</v>
      </c>
      <c r="O29" s="125">
        <v>100</v>
      </c>
      <c r="P29" s="139">
        <v>38</v>
      </c>
      <c r="Q29" s="141">
        <v>54</v>
      </c>
      <c r="R29" s="125">
        <v>87</v>
      </c>
      <c r="S29" s="139">
        <v>32</v>
      </c>
      <c r="T29" s="141">
        <v>40</v>
      </c>
      <c r="U29" s="125">
        <v>74</v>
      </c>
      <c r="V29" s="139">
        <v>39</v>
      </c>
      <c r="W29" s="141">
        <v>45</v>
      </c>
      <c r="X29" s="125">
        <v>80</v>
      </c>
      <c r="Y29" s="139">
        <v>25</v>
      </c>
      <c r="Z29" s="141">
        <v>52</v>
      </c>
      <c r="AA29" s="125">
        <v>71</v>
      </c>
      <c r="AB29" s="139">
        <v>38</v>
      </c>
      <c r="AC29" s="141">
        <v>21</v>
      </c>
      <c r="AD29" s="125">
        <v>61</v>
      </c>
      <c r="AE29" s="139">
        <v>41</v>
      </c>
      <c r="AF29" s="141">
        <v>46</v>
      </c>
      <c r="AG29" s="125">
        <v>61</v>
      </c>
      <c r="AH29" s="139">
        <v>15</v>
      </c>
      <c r="AI29" s="141">
        <v>41</v>
      </c>
      <c r="AJ29" s="125">
        <v>56</v>
      </c>
      <c r="AK29" s="139">
        <v>19</v>
      </c>
      <c r="AL29" s="141">
        <v>21</v>
      </c>
      <c r="AM29" s="798">
        <f t="shared" si="0"/>
        <v>925</v>
      </c>
      <c r="AN29" s="129">
        <f t="shared" si="2"/>
        <v>0.52556818181818177</v>
      </c>
      <c r="AO29" s="824">
        <f t="shared" si="5"/>
        <v>355</v>
      </c>
      <c r="AP29" s="49">
        <f t="shared" si="3"/>
        <v>0.20170454545454544</v>
      </c>
      <c r="AQ29" s="810">
        <f t="shared" si="6"/>
        <v>480</v>
      </c>
      <c r="AR29" s="51">
        <f t="shared" si="4"/>
        <v>0.27272727272727271</v>
      </c>
      <c r="AS29" s="802">
        <f t="shared" si="1"/>
        <v>1760</v>
      </c>
    </row>
    <row r="30" spans="1:46" ht="15.75" customHeight="1" thickBot="1" x14ac:dyDescent="0.3">
      <c r="A30" s="975" t="s">
        <v>49</v>
      </c>
      <c r="B30" s="426" t="s">
        <v>50</v>
      </c>
      <c r="C30" s="77">
        <v>44</v>
      </c>
      <c r="D30" s="78">
        <v>12</v>
      </c>
      <c r="E30" s="79">
        <v>26</v>
      </c>
      <c r="F30" s="74">
        <v>44</v>
      </c>
      <c r="G30" s="101">
        <v>26</v>
      </c>
      <c r="H30" s="103">
        <v>22</v>
      </c>
      <c r="I30" s="80">
        <v>48</v>
      </c>
      <c r="J30" s="78">
        <v>18</v>
      </c>
      <c r="K30" s="81">
        <v>21</v>
      </c>
      <c r="L30" s="80">
        <v>37</v>
      </c>
      <c r="M30" s="78">
        <v>16</v>
      </c>
      <c r="N30" s="81">
        <v>31</v>
      </c>
      <c r="O30" s="80">
        <v>54</v>
      </c>
      <c r="P30" s="78">
        <v>27</v>
      </c>
      <c r="Q30" s="81">
        <v>38</v>
      </c>
      <c r="R30" s="80">
        <v>39</v>
      </c>
      <c r="S30" s="78">
        <v>24</v>
      </c>
      <c r="T30" s="81">
        <v>22</v>
      </c>
      <c r="U30" s="80">
        <v>40</v>
      </c>
      <c r="V30" s="78">
        <v>34</v>
      </c>
      <c r="W30" s="81">
        <v>27</v>
      </c>
      <c r="X30" s="80">
        <v>54</v>
      </c>
      <c r="Y30" s="78">
        <v>18</v>
      </c>
      <c r="Z30" s="81">
        <v>35</v>
      </c>
      <c r="AA30" s="80">
        <v>45</v>
      </c>
      <c r="AB30" s="78">
        <v>26</v>
      </c>
      <c r="AC30" s="81">
        <v>8</v>
      </c>
      <c r="AD30" s="80">
        <v>34</v>
      </c>
      <c r="AE30" s="78">
        <v>21</v>
      </c>
      <c r="AF30" s="81">
        <v>17</v>
      </c>
      <c r="AG30" s="80">
        <v>37</v>
      </c>
      <c r="AH30" s="78">
        <v>9</v>
      </c>
      <c r="AI30" s="81">
        <v>15</v>
      </c>
      <c r="AJ30" s="80">
        <v>31</v>
      </c>
      <c r="AK30" s="78">
        <v>8</v>
      </c>
      <c r="AL30" s="81">
        <v>6</v>
      </c>
      <c r="AM30" s="797">
        <f t="shared" si="0"/>
        <v>507</v>
      </c>
      <c r="AN30" s="129">
        <f t="shared" si="2"/>
        <v>0.5</v>
      </c>
      <c r="AO30" s="824">
        <f t="shared" si="5"/>
        <v>239</v>
      </c>
      <c r="AP30" s="49">
        <f t="shared" si="3"/>
        <v>0.23570019723865879</v>
      </c>
      <c r="AQ30" s="810">
        <f t="shared" si="6"/>
        <v>268</v>
      </c>
      <c r="AR30" s="51">
        <f t="shared" si="4"/>
        <v>0.26429980276134124</v>
      </c>
      <c r="AS30" s="802">
        <f t="shared" si="1"/>
        <v>1014</v>
      </c>
    </row>
    <row r="31" spans="1:46" ht="15.75" customHeight="1" thickBot="1" x14ac:dyDescent="0.3">
      <c r="A31" s="975"/>
      <c r="B31" s="423" t="s">
        <v>51</v>
      </c>
      <c r="C31" s="142">
        <v>32</v>
      </c>
      <c r="D31" s="143">
        <v>12</v>
      </c>
      <c r="E31" s="144">
        <v>23</v>
      </c>
      <c r="F31" s="83">
        <v>33</v>
      </c>
      <c r="G31" s="143">
        <v>18</v>
      </c>
      <c r="H31" s="64">
        <v>14</v>
      </c>
      <c r="I31" s="83">
        <v>41</v>
      </c>
      <c r="J31" s="143">
        <v>10</v>
      </c>
      <c r="K31" s="64">
        <v>18</v>
      </c>
      <c r="L31" s="83">
        <v>31</v>
      </c>
      <c r="M31" s="143">
        <v>12</v>
      </c>
      <c r="N31" s="64">
        <v>22</v>
      </c>
      <c r="O31" s="83">
        <v>39</v>
      </c>
      <c r="P31" s="143">
        <v>15</v>
      </c>
      <c r="Q31" s="64">
        <v>31</v>
      </c>
      <c r="R31" s="83">
        <v>35</v>
      </c>
      <c r="S31" s="143">
        <v>16</v>
      </c>
      <c r="T31" s="64">
        <v>14</v>
      </c>
      <c r="U31" s="83">
        <v>35</v>
      </c>
      <c r="V31" s="143">
        <v>26</v>
      </c>
      <c r="W31" s="64">
        <v>22</v>
      </c>
      <c r="X31" s="83">
        <v>42</v>
      </c>
      <c r="Y31" s="143">
        <v>14</v>
      </c>
      <c r="Z31" s="64">
        <v>27</v>
      </c>
      <c r="AA31" s="83">
        <v>33</v>
      </c>
      <c r="AB31" s="143">
        <v>19</v>
      </c>
      <c r="AC31" s="64">
        <v>8</v>
      </c>
      <c r="AD31" s="83">
        <v>26</v>
      </c>
      <c r="AE31" s="143">
        <v>15</v>
      </c>
      <c r="AF31" s="64">
        <v>15</v>
      </c>
      <c r="AG31" s="83">
        <v>32</v>
      </c>
      <c r="AH31" s="143">
        <v>8</v>
      </c>
      <c r="AI31" s="64">
        <v>10</v>
      </c>
      <c r="AJ31" s="83">
        <v>27</v>
      </c>
      <c r="AK31" s="143">
        <v>7</v>
      </c>
      <c r="AL31" s="64">
        <v>6</v>
      </c>
      <c r="AM31" s="795">
        <f t="shared" si="0"/>
        <v>406</v>
      </c>
      <c r="AN31" s="129">
        <f t="shared" si="2"/>
        <v>0.51522842639593913</v>
      </c>
      <c r="AO31" s="824">
        <f t="shared" si="5"/>
        <v>172</v>
      </c>
      <c r="AP31" s="49">
        <f t="shared" si="3"/>
        <v>0.21827411167512689</v>
      </c>
      <c r="AQ31" s="810">
        <f t="shared" si="6"/>
        <v>210</v>
      </c>
      <c r="AR31" s="51">
        <f t="shared" si="4"/>
        <v>0.26649746192893403</v>
      </c>
      <c r="AS31" s="802">
        <f t="shared" si="1"/>
        <v>788</v>
      </c>
    </row>
    <row r="32" spans="1:46" ht="16.5" customHeight="1" thickBot="1" x14ac:dyDescent="0.3">
      <c r="A32" s="975"/>
      <c r="B32" s="423" t="s">
        <v>52</v>
      </c>
      <c r="C32" s="142">
        <v>32</v>
      </c>
      <c r="D32" s="143">
        <v>8</v>
      </c>
      <c r="E32" s="144">
        <v>14</v>
      </c>
      <c r="F32" s="83">
        <v>49</v>
      </c>
      <c r="G32" s="143">
        <v>2</v>
      </c>
      <c r="H32" s="64">
        <v>19</v>
      </c>
      <c r="I32" s="83">
        <v>45</v>
      </c>
      <c r="J32" s="143">
        <v>11</v>
      </c>
      <c r="K32" s="64">
        <v>8</v>
      </c>
      <c r="L32" s="83">
        <v>57</v>
      </c>
      <c r="M32" s="143">
        <v>17</v>
      </c>
      <c r="N32" s="64">
        <v>17</v>
      </c>
      <c r="O32" s="83">
        <v>46</v>
      </c>
      <c r="P32" s="143">
        <v>11</v>
      </c>
      <c r="Q32" s="64">
        <v>16</v>
      </c>
      <c r="R32" s="83">
        <v>48</v>
      </c>
      <c r="S32" s="143">
        <v>7</v>
      </c>
      <c r="T32" s="64">
        <v>18</v>
      </c>
      <c r="U32" s="83">
        <v>32</v>
      </c>
      <c r="V32" s="143">
        <v>5</v>
      </c>
      <c r="W32" s="64">
        <v>18</v>
      </c>
      <c r="X32" s="83">
        <v>25</v>
      </c>
      <c r="Y32" s="143">
        <v>7</v>
      </c>
      <c r="Z32" s="64">
        <v>17</v>
      </c>
      <c r="AA32" s="83">
        <v>25</v>
      </c>
      <c r="AB32" s="143">
        <v>13</v>
      </c>
      <c r="AC32" s="64">
        <v>12</v>
      </c>
      <c r="AD32" s="83">
        <v>27</v>
      </c>
      <c r="AE32" s="143">
        <v>18</v>
      </c>
      <c r="AF32" s="64">
        <v>29</v>
      </c>
      <c r="AG32" s="83">
        <v>24</v>
      </c>
      <c r="AH32" s="143">
        <v>8</v>
      </c>
      <c r="AI32" s="64">
        <v>26</v>
      </c>
      <c r="AJ32" s="83">
        <v>21</v>
      </c>
      <c r="AK32" s="143">
        <v>10</v>
      </c>
      <c r="AL32" s="64">
        <v>14</v>
      </c>
      <c r="AM32" s="795">
        <f t="shared" si="0"/>
        <v>431</v>
      </c>
      <c r="AN32" s="129">
        <f t="shared" si="2"/>
        <v>0.57010582010582012</v>
      </c>
      <c r="AO32" s="824">
        <f t="shared" si="5"/>
        <v>117</v>
      </c>
      <c r="AP32" s="49">
        <f t="shared" si="3"/>
        <v>0.15476190476190477</v>
      </c>
      <c r="AQ32" s="810">
        <f t="shared" si="6"/>
        <v>208</v>
      </c>
      <c r="AR32" s="51">
        <f t="shared" si="4"/>
        <v>0.27513227513227512</v>
      </c>
      <c r="AS32" s="802">
        <f t="shared" si="1"/>
        <v>756</v>
      </c>
    </row>
    <row r="33" spans="1:45" ht="16.5" customHeight="1" thickBot="1" x14ac:dyDescent="0.3">
      <c r="A33" s="975"/>
      <c r="B33" s="424" t="s">
        <v>53</v>
      </c>
      <c r="C33" s="93">
        <v>28</v>
      </c>
      <c r="D33" s="145">
        <v>5</v>
      </c>
      <c r="E33" s="94">
        <v>12</v>
      </c>
      <c r="F33" s="91">
        <v>39</v>
      </c>
      <c r="G33" s="145">
        <v>2</v>
      </c>
      <c r="H33" s="92">
        <v>12</v>
      </c>
      <c r="I33" s="91">
        <v>36</v>
      </c>
      <c r="J33" s="145">
        <v>9</v>
      </c>
      <c r="K33" s="92">
        <v>8</v>
      </c>
      <c r="L33" s="91">
        <v>43</v>
      </c>
      <c r="M33" s="145">
        <v>10</v>
      </c>
      <c r="N33" s="92">
        <v>13</v>
      </c>
      <c r="O33" s="91">
        <v>40</v>
      </c>
      <c r="P33" s="145">
        <v>10</v>
      </c>
      <c r="Q33" s="92">
        <v>11</v>
      </c>
      <c r="R33" s="91">
        <v>39</v>
      </c>
      <c r="S33" s="145">
        <v>5</v>
      </c>
      <c r="T33" s="92">
        <v>16</v>
      </c>
      <c r="U33" s="91">
        <v>29</v>
      </c>
      <c r="V33" s="145">
        <v>3</v>
      </c>
      <c r="W33" s="92">
        <v>13</v>
      </c>
      <c r="X33" s="91">
        <v>22</v>
      </c>
      <c r="Y33" s="145">
        <v>5</v>
      </c>
      <c r="Z33" s="92">
        <v>15</v>
      </c>
      <c r="AA33" s="91">
        <v>21</v>
      </c>
      <c r="AB33" s="145">
        <v>9</v>
      </c>
      <c r="AC33" s="92">
        <v>13</v>
      </c>
      <c r="AD33" s="91">
        <v>21</v>
      </c>
      <c r="AE33" s="145">
        <v>14</v>
      </c>
      <c r="AF33" s="92">
        <v>21</v>
      </c>
      <c r="AG33" s="91">
        <v>20</v>
      </c>
      <c r="AH33" s="145">
        <v>6</v>
      </c>
      <c r="AI33" s="92">
        <v>19</v>
      </c>
      <c r="AJ33" s="91">
        <v>20</v>
      </c>
      <c r="AK33" s="145">
        <v>6</v>
      </c>
      <c r="AL33" s="92">
        <v>14</v>
      </c>
      <c r="AM33" s="795">
        <f t="shared" si="0"/>
        <v>358</v>
      </c>
      <c r="AN33" s="129">
        <f t="shared" si="2"/>
        <v>0.58784893267651883</v>
      </c>
      <c r="AO33" s="824">
        <f t="shared" si="5"/>
        <v>84</v>
      </c>
      <c r="AP33" s="49">
        <f t="shared" si="3"/>
        <v>0.13793103448275862</v>
      </c>
      <c r="AQ33" s="810">
        <f t="shared" si="6"/>
        <v>167</v>
      </c>
      <c r="AR33" s="51">
        <f t="shared" si="4"/>
        <v>0.27422003284072249</v>
      </c>
      <c r="AS33" s="802">
        <f t="shared" si="1"/>
        <v>609</v>
      </c>
    </row>
    <row r="34" spans="1:45" ht="15.75" customHeight="1" thickBot="1" x14ac:dyDescent="0.3">
      <c r="A34" s="975"/>
      <c r="B34" s="424" t="s">
        <v>54</v>
      </c>
      <c r="C34" s="93">
        <v>1</v>
      </c>
      <c r="D34" s="145">
        <v>0</v>
      </c>
      <c r="E34" s="94">
        <v>1</v>
      </c>
      <c r="F34" s="91">
        <v>0</v>
      </c>
      <c r="G34" s="145">
        <v>0</v>
      </c>
      <c r="H34" s="92">
        <v>0</v>
      </c>
      <c r="I34" s="91">
        <v>0</v>
      </c>
      <c r="J34" s="145">
        <v>0</v>
      </c>
      <c r="K34" s="92">
        <v>1</v>
      </c>
      <c r="L34" s="91">
        <v>0</v>
      </c>
      <c r="M34" s="145">
        <v>0</v>
      </c>
      <c r="N34" s="92">
        <v>2</v>
      </c>
      <c r="O34" s="91">
        <v>0</v>
      </c>
      <c r="P34" s="145">
        <v>0</v>
      </c>
      <c r="Q34" s="92">
        <v>5</v>
      </c>
      <c r="R34" s="91">
        <v>0</v>
      </c>
      <c r="S34" s="145">
        <v>1</v>
      </c>
      <c r="T34" s="92">
        <v>6</v>
      </c>
      <c r="U34" s="91">
        <v>0</v>
      </c>
      <c r="V34" s="145">
        <v>1</v>
      </c>
      <c r="W34" s="92">
        <v>2</v>
      </c>
      <c r="X34" s="91">
        <v>0</v>
      </c>
      <c r="Y34" s="145">
        <v>0</v>
      </c>
      <c r="Z34" s="92">
        <v>1</v>
      </c>
      <c r="AA34" s="91">
        <v>1</v>
      </c>
      <c r="AB34" s="145">
        <v>0</v>
      </c>
      <c r="AC34" s="92">
        <v>1</v>
      </c>
      <c r="AD34" s="91">
        <v>0</v>
      </c>
      <c r="AE34" s="145">
        <v>1</v>
      </c>
      <c r="AF34" s="92">
        <v>0</v>
      </c>
      <c r="AG34" s="91">
        <v>0</v>
      </c>
      <c r="AH34" s="145">
        <v>0</v>
      </c>
      <c r="AI34" s="92">
        <v>0</v>
      </c>
      <c r="AJ34" s="91">
        <v>0</v>
      </c>
      <c r="AK34" s="145">
        <v>0</v>
      </c>
      <c r="AL34" s="92">
        <v>1</v>
      </c>
      <c r="AM34" s="795">
        <f t="shared" si="0"/>
        <v>2</v>
      </c>
      <c r="AN34" s="129">
        <f t="shared" si="2"/>
        <v>0.08</v>
      </c>
      <c r="AO34" s="824">
        <f t="shared" si="5"/>
        <v>3</v>
      </c>
      <c r="AP34" s="49">
        <f t="shared" si="3"/>
        <v>0.12</v>
      </c>
      <c r="AQ34" s="810">
        <f t="shared" si="6"/>
        <v>20</v>
      </c>
      <c r="AR34" s="51">
        <f t="shared" si="4"/>
        <v>0.8</v>
      </c>
      <c r="AS34" s="802">
        <f t="shared" si="1"/>
        <v>25</v>
      </c>
    </row>
    <row r="35" spans="1:45" ht="15.75" customHeight="1" thickBot="1" x14ac:dyDescent="0.3">
      <c r="A35" s="975"/>
      <c r="B35" s="424" t="s">
        <v>55</v>
      </c>
      <c r="C35" s="93">
        <v>1</v>
      </c>
      <c r="D35" s="145">
        <v>0</v>
      </c>
      <c r="E35" s="94">
        <v>1</v>
      </c>
      <c r="F35" s="91">
        <v>0</v>
      </c>
      <c r="G35" s="145">
        <v>0</v>
      </c>
      <c r="H35" s="92">
        <v>0</v>
      </c>
      <c r="I35" s="91">
        <v>0</v>
      </c>
      <c r="J35" s="145">
        <v>0</v>
      </c>
      <c r="K35" s="92">
        <v>1</v>
      </c>
      <c r="L35" s="91">
        <v>0</v>
      </c>
      <c r="M35" s="145">
        <v>0</v>
      </c>
      <c r="N35" s="92">
        <v>2</v>
      </c>
      <c r="O35" s="91">
        <v>0</v>
      </c>
      <c r="P35" s="145">
        <v>0</v>
      </c>
      <c r="Q35" s="92">
        <v>5</v>
      </c>
      <c r="R35" s="91">
        <v>0</v>
      </c>
      <c r="S35" s="145">
        <v>1</v>
      </c>
      <c r="T35" s="92">
        <v>2</v>
      </c>
      <c r="U35" s="91">
        <v>0</v>
      </c>
      <c r="V35" s="145">
        <v>1</v>
      </c>
      <c r="W35" s="92">
        <v>2</v>
      </c>
      <c r="X35" s="91">
        <v>0</v>
      </c>
      <c r="Y35" s="145">
        <v>0</v>
      </c>
      <c r="Z35" s="92">
        <v>1</v>
      </c>
      <c r="AA35" s="91">
        <v>1</v>
      </c>
      <c r="AB35" s="145">
        <v>0</v>
      </c>
      <c r="AC35" s="92">
        <v>1</v>
      </c>
      <c r="AD35" s="91">
        <v>0</v>
      </c>
      <c r="AE35" s="145">
        <v>1</v>
      </c>
      <c r="AF35" s="92">
        <v>0</v>
      </c>
      <c r="AG35" s="91">
        <v>0</v>
      </c>
      <c r="AH35" s="145">
        <v>0</v>
      </c>
      <c r="AI35" s="92">
        <v>0</v>
      </c>
      <c r="AJ35" s="91">
        <v>0</v>
      </c>
      <c r="AK35" s="145">
        <v>0</v>
      </c>
      <c r="AL35" s="92">
        <v>0</v>
      </c>
      <c r="AM35" s="796">
        <f t="shared" si="0"/>
        <v>2</v>
      </c>
      <c r="AN35" s="129">
        <f t="shared" si="2"/>
        <v>0.1</v>
      </c>
      <c r="AO35" s="824">
        <f t="shared" si="5"/>
        <v>3</v>
      </c>
      <c r="AP35" s="49">
        <f t="shared" si="3"/>
        <v>0.15</v>
      </c>
      <c r="AQ35" s="810">
        <f t="shared" si="6"/>
        <v>15</v>
      </c>
      <c r="AR35" s="51">
        <f t="shared" si="4"/>
        <v>0.75</v>
      </c>
      <c r="AS35" s="802">
        <f t="shared" si="1"/>
        <v>20</v>
      </c>
    </row>
    <row r="36" spans="1:45" ht="15.75" customHeight="1" thickBot="1" x14ac:dyDescent="0.3">
      <c r="A36" s="975"/>
      <c r="B36" s="424" t="s">
        <v>56</v>
      </c>
      <c r="C36" s="104">
        <v>1</v>
      </c>
      <c r="D36" s="107">
        <v>0</v>
      </c>
      <c r="E36" s="96">
        <v>1</v>
      </c>
      <c r="F36" s="95">
        <v>1</v>
      </c>
      <c r="G36" s="107">
        <v>0</v>
      </c>
      <c r="H36" s="108">
        <v>0</v>
      </c>
      <c r="I36" s="95">
        <v>0</v>
      </c>
      <c r="J36" s="107">
        <v>0</v>
      </c>
      <c r="K36" s="108">
        <v>0</v>
      </c>
      <c r="L36" s="95">
        <v>0</v>
      </c>
      <c r="M36" s="107">
        <v>0</v>
      </c>
      <c r="N36" s="108">
        <v>0</v>
      </c>
      <c r="O36" s="95">
        <v>0</v>
      </c>
      <c r="P36" s="107">
        <v>0</v>
      </c>
      <c r="Q36" s="108">
        <v>1</v>
      </c>
      <c r="R36" s="95">
        <v>1</v>
      </c>
      <c r="S36" s="107">
        <v>0</v>
      </c>
      <c r="T36" s="108">
        <v>1</v>
      </c>
      <c r="U36" s="95">
        <v>1</v>
      </c>
      <c r="V36" s="107">
        <v>0</v>
      </c>
      <c r="W36" s="108">
        <v>0</v>
      </c>
      <c r="X36" s="95">
        <v>0</v>
      </c>
      <c r="Y36" s="107">
        <v>0</v>
      </c>
      <c r="Z36" s="108">
        <v>0</v>
      </c>
      <c r="AA36" s="95">
        <v>0</v>
      </c>
      <c r="AB36" s="107">
        <v>0</v>
      </c>
      <c r="AC36" s="108">
        <v>0</v>
      </c>
      <c r="AD36" s="95">
        <v>0</v>
      </c>
      <c r="AE36" s="107">
        <v>0</v>
      </c>
      <c r="AF36" s="108">
        <v>0</v>
      </c>
      <c r="AG36" s="95">
        <v>0</v>
      </c>
      <c r="AH36" s="107">
        <v>0</v>
      </c>
      <c r="AI36" s="108">
        <v>0</v>
      </c>
      <c r="AJ36" s="95">
        <v>0</v>
      </c>
      <c r="AK36" s="107">
        <v>1</v>
      </c>
      <c r="AL36" s="108">
        <v>0</v>
      </c>
      <c r="AM36" s="796">
        <f t="shared" si="0"/>
        <v>4</v>
      </c>
      <c r="AN36" s="129">
        <f t="shared" si="2"/>
        <v>0.5</v>
      </c>
      <c r="AO36" s="824">
        <f t="shared" si="5"/>
        <v>1</v>
      </c>
      <c r="AP36" s="49">
        <f t="shared" si="3"/>
        <v>0.125</v>
      </c>
      <c r="AQ36" s="810">
        <f t="shared" si="6"/>
        <v>3</v>
      </c>
      <c r="AR36" s="51">
        <f t="shared" si="4"/>
        <v>0.375</v>
      </c>
      <c r="AS36" s="802">
        <f t="shared" si="1"/>
        <v>8</v>
      </c>
    </row>
    <row r="37" spans="1:45" ht="17.25" customHeight="1" thickBot="1" x14ac:dyDescent="0.3">
      <c r="A37" s="976"/>
      <c r="B37" s="427" t="s">
        <v>57</v>
      </c>
      <c r="C37" s="95">
        <v>1</v>
      </c>
      <c r="D37" s="107">
        <v>0</v>
      </c>
      <c r="E37" s="96">
        <v>1</v>
      </c>
      <c r="F37" s="95">
        <v>1</v>
      </c>
      <c r="G37" s="107">
        <v>0</v>
      </c>
      <c r="H37" s="96">
        <v>0</v>
      </c>
      <c r="I37" s="95">
        <v>0</v>
      </c>
      <c r="J37" s="107">
        <v>0</v>
      </c>
      <c r="K37" s="108">
        <v>0</v>
      </c>
      <c r="L37" s="95">
        <v>0</v>
      </c>
      <c r="M37" s="107">
        <v>0</v>
      </c>
      <c r="N37" s="108">
        <v>0</v>
      </c>
      <c r="O37" s="95">
        <v>0</v>
      </c>
      <c r="P37" s="107">
        <v>0</v>
      </c>
      <c r="Q37" s="108">
        <v>1</v>
      </c>
      <c r="R37" s="95">
        <v>1</v>
      </c>
      <c r="S37" s="107">
        <v>0</v>
      </c>
      <c r="T37" s="108">
        <v>1</v>
      </c>
      <c r="U37" s="95">
        <v>1</v>
      </c>
      <c r="V37" s="107">
        <v>0</v>
      </c>
      <c r="W37" s="108">
        <v>0</v>
      </c>
      <c r="X37" s="95">
        <v>0</v>
      </c>
      <c r="Y37" s="107">
        <v>0</v>
      </c>
      <c r="Z37" s="108">
        <v>0</v>
      </c>
      <c r="AA37" s="95">
        <v>0</v>
      </c>
      <c r="AB37" s="107">
        <v>0</v>
      </c>
      <c r="AC37" s="108">
        <v>0</v>
      </c>
      <c r="AD37" s="95">
        <v>0</v>
      </c>
      <c r="AE37" s="107">
        <v>0</v>
      </c>
      <c r="AF37" s="108">
        <v>0</v>
      </c>
      <c r="AG37" s="95">
        <v>0</v>
      </c>
      <c r="AH37" s="107">
        <v>0</v>
      </c>
      <c r="AI37" s="108">
        <v>0</v>
      </c>
      <c r="AJ37" s="95">
        <v>0</v>
      </c>
      <c r="AK37" s="107">
        <v>0</v>
      </c>
      <c r="AL37" s="108">
        <v>0</v>
      </c>
      <c r="AM37" s="796">
        <f t="shared" si="0"/>
        <v>4</v>
      </c>
      <c r="AN37" s="129">
        <f t="shared" si="2"/>
        <v>0.5714285714285714</v>
      </c>
      <c r="AO37" s="824">
        <f t="shared" si="5"/>
        <v>0</v>
      </c>
      <c r="AP37" s="49">
        <f t="shared" si="3"/>
        <v>0</v>
      </c>
      <c r="AQ37" s="810">
        <f t="shared" si="6"/>
        <v>3</v>
      </c>
      <c r="AR37" s="51">
        <f t="shared" si="4"/>
        <v>0.42857142857142855</v>
      </c>
      <c r="AS37" s="802">
        <f t="shared" si="1"/>
        <v>7</v>
      </c>
    </row>
    <row r="38" spans="1:45" ht="15.75" customHeight="1" thickBot="1" x14ac:dyDescent="0.3">
      <c r="A38" s="977" t="s">
        <v>58</v>
      </c>
      <c r="B38" s="978"/>
      <c r="C38" s="130">
        <v>4</v>
      </c>
      <c r="D38" s="131">
        <v>2</v>
      </c>
      <c r="E38" s="132">
        <v>9</v>
      </c>
      <c r="F38" s="133">
        <v>1</v>
      </c>
      <c r="G38" s="146">
        <v>9</v>
      </c>
      <c r="H38" s="147">
        <v>6</v>
      </c>
      <c r="I38" s="130">
        <v>6</v>
      </c>
      <c r="J38" s="146">
        <v>6</v>
      </c>
      <c r="K38" s="148">
        <v>9</v>
      </c>
      <c r="L38" s="130">
        <v>7</v>
      </c>
      <c r="M38" s="146">
        <v>4</v>
      </c>
      <c r="N38" s="148">
        <v>9</v>
      </c>
      <c r="O38" s="130">
        <v>5</v>
      </c>
      <c r="P38" s="146">
        <v>3</v>
      </c>
      <c r="Q38" s="148">
        <v>9</v>
      </c>
      <c r="R38" s="130">
        <v>9</v>
      </c>
      <c r="S38" s="146">
        <v>2</v>
      </c>
      <c r="T38" s="148">
        <v>6</v>
      </c>
      <c r="U38" s="130">
        <v>8</v>
      </c>
      <c r="V38" s="146">
        <v>4</v>
      </c>
      <c r="W38" s="148">
        <v>8</v>
      </c>
      <c r="X38" s="130">
        <v>3</v>
      </c>
      <c r="Y38" s="146">
        <v>0</v>
      </c>
      <c r="Z38" s="148">
        <v>8</v>
      </c>
      <c r="AA38" s="130">
        <v>10</v>
      </c>
      <c r="AB38" s="146">
        <v>5</v>
      </c>
      <c r="AC38" s="148">
        <v>6</v>
      </c>
      <c r="AD38" s="130">
        <v>4</v>
      </c>
      <c r="AE38" s="146">
        <v>5</v>
      </c>
      <c r="AF38" s="148">
        <v>9</v>
      </c>
      <c r="AG38" s="130">
        <v>7</v>
      </c>
      <c r="AH38" s="146">
        <v>2</v>
      </c>
      <c r="AI38" s="148">
        <v>4</v>
      </c>
      <c r="AJ38" s="130">
        <v>5</v>
      </c>
      <c r="AK38" s="146">
        <v>3</v>
      </c>
      <c r="AL38" s="148">
        <v>5</v>
      </c>
      <c r="AM38" s="798">
        <f t="shared" si="0"/>
        <v>69</v>
      </c>
      <c r="AN38" s="129">
        <f t="shared" si="2"/>
        <v>0.34158415841584161</v>
      </c>
      <c r="AO38" s="824">
        <f t="shared" si="5"/>
        <v>45</v>
      </c>
      <c r="AP38" s="49">
        <f t="shared" si="3"/>
        <v>0.22277227722772278</v>
      </c>
      <c r="AQ38" s="810">
        <f t="shared" si="6"/>
        <v>88</v>
      </c>
      <c r="AR38" s="51">
        <f t="shared" si="4"/>
        <v>0.43564356435643564</v>
      </c>
      <c r="AS38" s="802">
        <f t="shared" si="1"/>
        <v>202</v>
      </c>
    </row>
    <row r="39" spans="1:45" ht="21" customHeight="1" thickBot="1" x14ac:dyDescent="0.3">
      <c r="A39" s="961" t="s">
        <v>59</v>
      </c>
      <c r="B39" s="428" t="s">
        <v>60</v>
      </c>
      <c r="C39" s="74">
        <v>7</v>
      </c>
      <c r="D39" s="75">
        <v>3</v>
      </c>
      <c r="E39" s="76">
        <v>8</v>
      </c>
      <c r="F39" s="100">
        <v>4</v>
      </c>
      <c r="G39" s="101">
        <v>7</v>
      </c>
      <c r="H39" s="82">
        <v>6</v>
      </c>
      <c r="I39" s="74">
        <v>11</v>
      </c>
      <c r="J39" s="101">
        <v>6</v>
      </c>
      <c r="K39" s="103">
        <v>11</v>
      </c>
      <c r="L39" s="74">
        <v>6</v>
      </c>
      <c r="M39" s="101">
        <v>1</v>
      </c>
      <c r="N39" s="103">
        <v>9</v>
      </c>
      <c r="O39" s="74">
        <v>5</v>
      </c>
      <c r="P39" s="101">
        <v>5</v>
      </c>
      <c r="Q39" s="103">
        <v>11</v>
      </c>
      <c r="R39" s="74">
        <v>9</v>
      </c>
      <c r="S39" s="101">
        <v>4</v>
      </c>
      <c r="T39" s="103">
        <v>9</v>
      </c>
      <c r="U39" s="74">
        <v>9</v>
      </c>
      <c r="V39" s="101">
        <v>5</v>
      </c>
      <c r="W39" s="103">
        <v>11</v>
      </c>
      <c r="X39" s="74">
        <v>8</v>
      </c>
      <c r="Y39" s="101">
        <v>1</v>
      </c>
      <c r="Z39" s="103">
        <v>7</v>
      </c>
      <c r="AA39" s="74">
        <v>9</v>
      </c>
      <c r="AB39" s="101">
        <v>7</v>
      </c>
      <c r="AC39" s="103">
        <v>4</v>
      </c>
      <c r="AD39" s="74">
        <v>3</v>
      </c>
      <c r="AE39" s="101">
        <v>3</v>
      </c>
      <c r="AF39" s="103">
        <v>6</v>
      </c>
      <c r="AG39" s="74">
        <v>5</v>
      </c>
      <c r="AH39" s="101">
        <v>1</v>
      </c>
      <c r="AI39" s="103">
        <v>2</v>
      </c>
      <c r="AJ39" s="74">
        <v>7</v>
      </c>
      <c r="AK39" s="101">
        <v>3</v>
      </c>
      <c r="AL39" s="103">
        <v>4</v>
      </c>
      <c r="AM39" s="797">
        <f t="shared" si="0"/>
        <v>83</v>
      </c>
      <c r="AN39" s="116">
        <f t="shared" si="2"/>
        <v>0.38248847926267282</v>
      </c>
      <c r="AO39" s="824">
        <f t="shared" si="5"/>
        <v>46</v>
      </c>
      <c r="AP39" s="49">
        <f t="shared" si="3"/>
        <v>0.2119815668202765</v>
      </c>
      <c r="AQ39" s="810">
        <f t="shared" si="6"/>
        <v>88</v>
      </c>
      <c r="AR39" s="51">
        <f t="shared" si="4"/>
        <v>0.40552995391705071</v>
      </c>
      <c r="AS39" s="802">
        <f t="shared" si="1"/>
        <v>217</v>
      </c>
    </row>
    <row r="40" spans="1:45" ht="18.75" customHeight="1" thickBot="1" x14ac:dyDescent="0.3">
      <c r="A40" s="962"/>
      <c r="B40" s="429" t="s">
        <v>61</v>
      </c>
      <c r="C40" s="83">
        <v>0</v>
      </c>
      <c r="D40" s="149">
        <v>0</v>
      </c>
      <c r="E40" s="150">
        <v>1</v>
      </c>
      <c r="F40" s="142">
        <v>0</v>
      </c>
      <c r="G40" s="143">
        <v>2</v>
      </c>
      <c r="H40" s="144">
        <v>0</v>
      </c>
      <c r="I40" s="83">
        <v>0</v>
      </c>
      <c r="J40" s="143">
        <v>2</v>
      </c>
      <c r="K40" s="64">
        <v>1</v>
      </c>
      <c r="L40" s="83">
        <v>2</v>
      </c>
      <c r="M40" s="143">
        <v>2</v>
      </c>
      <c r="N40" s="64">
        <v>0</v>
      </c>
      <c r="O40" s="83">
        <v>0</v>
      </c>
      <c r="P40" s="143">
        <v>0</v>
      </c>
      <c r="Q40" s="64">
        <v>0</v>
      </c>
      <c r="R40" s="83">
        <v>0</v>
      </c>
      <c r="S40" s="143">
        <v>1</v>
      </c>
      <c r="T40" s="64">
        <v>0</v>
      </c>
      <c r="U40" s="83">
        <v>0</v>
      </c>
      <c r="V40" s="143">
        <v>0</v>
      </c>
      <c r="W40" s="64">
        <v>0</v>
      </c>
      <c r="X40" s="83">
        <v>0</v>
      </c>
      <c r="Y40" s="143">
        <v>0</v>
      </c>
      <c r="Z40" s="64">
        <v>2</v>
      </c>
      <c r="AA40" s="83">
        <v>1</v>
      </c>
      <c r="AB40" s="143">
        <v>0</v>
      </c>
      <c r="AC40" s="64">
        <v>1</v>
      </c>
      <c r="AD40" s="83">
        <v>1</v>
      </c>
      <c r="AE40" s="143">
        <v>2</v>
      </c>
      <c r="AF40" s="64">
        <v>2</v>
      </c>
      <c r="AG40" s="83">
        <v>2</v>
      </c>
      <c r="AH40" s="143">
        <v>1</v>
      </c>
      <c r="AI40" s="64">
        <v>1</v>
      </c>
      <c r="AJ40" s="83">
        <v>1</v>
      </c>
      <c r="AK40" s="143">
        <v>0</v>
      </c>
      <c r="AL40" s="64">
        <v>0</v>
      </c>
      <c r="AM40" s="795">
        <f t="shared" si="0"/>
        <v>7</v>
      </c>
      <c r="AN40" s="47">
        <f t="shared" si="2"/>
        <v>0.28000000000000003</v>
      </c>
      <c r="AO40" s="824">
        <f t="shared" si="5"/>
        <v>10</v>
      </c>
      <c r="AP40" s="49">
        <f t="shared" si="3"/>
        <v>0.4</v>
      </c>
      <c r="AQ40" s="810">
        <f t="shared" si="6"/>
        <v>8</v>
      </c>
      <c r="AR40" s="51">
        <f t="shared" si="4"/>
        <v>0.32</v>
      </c>
      <c r="AS40" s="802">
        <f t="shared" si="1"/>
        <v>25</v>
      </c>
    </row>
    <row r="41" spans="1:45" ht="15.75" customHeight="1" thickBot="1" x14ac:dyDescent="0.3">
      <c r="A41" s="963"/>
      <c r="B41" s="430" t="s">
        <v>62</v>
      </c>
      <c r="C41" s="95">
        <v>0</v>
      </c>
      <c r="D41" s="105">
        <v>2</v>
      </c>
      <c r="E41" s="106">
        <v>1</v>
      </c>
      <c r="F41" s="104">
        <v>1</v>
      </c>
      <c r="G41" s="107">
        <v>0</v>
      </c>
      <c r="H41" s="96">
        <v>0</v>
      </c>
      <c r="I41" s="95">
        <v>0</v>
      </c>
      <c r="J41" s="107">
        <v>0</v>
      </c>
      <c r="K41" s="108">
        <v>0</v>
      </c>
      <c r="L41" s="95">
        <v>0</v>
      </c>
      <c r="M41" s="107">
        <v>1</v>
      </c>
      <c r="N41" s="108">
        <v>0</v>
      </c>
      <c r="O41" s="95">
        <v>0</v>
      </c>
      <c r="P41" s="107">
        <v>0</v>
      </c>
      <c r="Q41" s="108">
        <v>0</v>
      </c>
      <c r="R41" s="95">
        <v>0</v>
      </c>
      <c r="S41" s="107">
        <v>1</v>
      </c>
      <c r="T41" s="108">
        <v>0</v>
      </c>
      <c r="U41" s="95">
        <v>1</v>
      </c>
      <c r="V41" s="107">
        <v>0</v>
      </c>
      <c r="W41" s="108">
        <v>0</v>
      </c>
      <c r="X41" s="95">
        <v>0</v>
      </c>
      <c r="Y41" s="107">
        <v>0</v>
      </c>
      <c r="Z41" s="108">
        <v>0</v>
      </c>
      <c r="AA41" s="95">
        <v>0</v>
      </c>
      <c r="AB41" s="107">
        <v>1</v>
      </c>
      <c r="AC41" s="108">
        <v>1</v>
      </c>
      <c r="AD41" s="95">
        <v>0</v>
      </c>
      <c r="AE41" s="107">
        <v>1</v>
      </c>
      <c r="AF41" s="108">
        <v>1</v>
      </c>
      <c r="AG41" s="95">
        <v>0</v>
      </c>
      <c r="AH41" s="107">
        <v>0</v>
      </c>
      <c r="AI41" s="108">
        <v>1</v>
      </c>
      <c r="AJ41" s="95">
        <v>0</v>
      </c>
      <c r="AK41" s="107">
        <v>0</v>
      </c>
      <c r="AL41" s="108">
        <v>1</v>
      </c>
      <c r="AM41" s="796">
        <f t="shared" si="0"/>
        <v>2</v>
      </c>
      <c r="AN41" s="97">
        <f t="shared" si="2"/>
        <v>0.15384615384615385</v>
      </c>
      <c r="AO41" s="824">
        <f t="shared" si="5"/>
        <v>6</v>
      </c>
      <c r="AP41" s="49">
        <f t="shared" si="3"/>
        <v>0.46153846153846156</v>
      </c>
      <c r="AQ41" s="810">
        <f t="shared" si="6"/>
        <v>5</v>
      </c>
      <c r="AR41" s="51">
        <f t="shared" si="4"/>
        <v>0.38461538461538464</v>
      </c>
      <c r="AS41" s="802">
        <f t="shared" si="1"/>
        <v>13</v>
      </c>
    </row>
    <row r="42" spans="1:45" ht="15" customHeight="1" thickBot="1" x14ac:dyDescent="0.3">
      <c r="A42" s="964" t="s">
        <v>63</v>
      </c>
      <c r="B42" s="965"/>
      <c r="C42" s="42">
        <v>1</v>
      </c>
      <c r="D42" s="43">
        <v>2</v>
      </c>
      <c r="E42" s="121">
        <v>0</v>
      </c>
      <c r="F42" s="122">
        <v>2</v>
      </c>
      <c r="G42" s="45">
        <v>0</v>
      </c>
      <c r="H42" s="123">
        <v>1</v>
      </c>
      <c r="I42" s="42">
        <v>3</v>
      </c>
      <c r="J42" s="45">
        <v>1</v>
      </c>
      <c r="K42" s="46">
        <v>0</v>
      </c>
      <c r="L42" s="42">
        <v>1</v>
      </c>
      <c r="M42" s="45">
        <v>0</v>
      </c>
      <c r="N42" s="46">
        <v>2</v>
      </c>
      <c r="O42" s="42">
        <v>1</v>
      </c>
      <c r="P42" s="45">
        <v>0</v>
      </c>
      <c r="Q42" s="46">
        <v>0</v>
      </c>
      <c r="R42" s="42">
        <v>1</v>
      </c>
      <c r="S42" s="45">
        <v>0</v>
      </c>
      <c r="T42" s="46">
        <v>3</v>
      </c>
      <c r="U42" s="42">
        <v>1</v>
      </c>
      <c r="V42" s="45">
        <v>0</v>
      </c>
      <c r="W42" s="46">
        <v>4</v>
      </c>
      <c r="X42" s="42">
        <v>1</v>
      </c>
      <c r="Y42" s="45">
        <v>0</v>
      </c>
      <c r="Z42" s="46">
        <v>0</v>
      </c>
      <c r="AA42" s="42">
        <v>1</v>
      </c>
      <c r="AB42" s="45">
        <v>0</v>
      </c>
      <c r="AC42" s="46">
        <v>0</v>
      </c>
      <c r="AD42" s="42">
        <v>2</v>
      </c>
      <c r="AE42" s="45">
        <v>0</v>
      </c>
      <c r="AF42" s="46">
        <v>0</v>
      </c>
      <c r="AG42" s="42">
        <v>0</v>
      </c>
      <c r="AH42" s="45">
        <v>1</v>
      </c>
      <c r="AI42" s="46">
        <v>0</v>
      </c>
      <c r="AJ42" s="42">
        <v>3</v>
      </c>
      <c r="AK42" s="45">
        <v>3</v>
      </c>
      <c r="AL42" s="46">
        <v>0</v>
      </c>
      <c r="AM42" s="798">
        <f t="shared" si="0"/>
        <v>17</v>
      </c>
      <c r="AN42" s="129">
        <f t="shared" si="2"/>
        <v>0.5</v>
      </c>
      <c r="AO42" s="824">
        <f t="shared" si="5"/>
        <v>7</v>
      </c>
      <c r="AP42" s="49">
        <f t="shared" si="3"/>
        <v>0.20588235294117646</v>
      </c>
      <c r="AQ42" s="810">
        <f t="shared" si="6"/>
        <v>10</v>
      </c>
      <c r="AR42" s="51">
        <f t="shared" si="4"/>
        <v>0.29411764705882354</v>
      </c>
      <c r="AS42" s="802">
        <f t="shared" ref="AS42:AS75" si="7">SUM(C42:AL42)</f>
        <v>34</v>
      </c>
    </row>
    <row r="43" spans="1:45" ht="15" customHeight="1" thickBot="1" x14ac:dyDescent="0.3">
      <c r="A43" s="964" t="s">
        <v>64</v>
      </c>
      <c r="B43" s="965"/>
      <c r="C43" s="42">
        <v>8</v>
      </c>
      <c r="D43" s="43">
        <v>9</v>
      </c>
      <c r="E43" s="121">
        <v>12</v>
      </c>
      <c r="F43" s="122">
        <v>8</v>
      </c>
      <c r="G43" s="45">
        <v>5</v>
      </c>
      <c r="H43" s="123">
        <v>11</v>
      </c>
      <c r="I43" s="42">
        <v>14</v>
      </c>
      <c r="J43" s="45">
        <v>9</v>
      </c>
      <c r="K43" s="46">
        <v>9</v>
      </c>
      <c r="L43" s="42">
        <v>16</v>
      </c>
      <c r="M43" s="45">
        <v>9</v>
      </c>
      <c r="N43" s="46">
        <v>6</v>
      </c>
      <c r="O43" s="42">
        <v>18</v>
      </c>
      <c r="P43" s="45">
        <v>7</v>
      </c>
      <c r="Q43" s="46">
        <v>18</v>
      </c>
      <c r="R43" s="42">
        <v>17</v>
      </c>
      <c r="S43" s="45">
        <v>10</v>
      </c>
      <c r="T43" s="46">
        <v>10</v>
      </c>
      <c r="U43" s="42">
        <v>11</v>
      </c>
      <c r="V43" s="45">
        <v>10</v>
      </c>
      <c r="W43" s="46">
        <v>25</v>
      </c>
      <c r="X43" s="42">
        <v>22</v>
      </c>
      <c r="Y43" s="45">
        <v>6</v>
      </c>
      <c r="Z43" s="46">
        <v>7</v>
      </c>
      <c r="AA43" s="42">
        <v>18</v>
      </c>
      <c r="AB43" s="45">
        <v>7</v>
      </c>
      <c r="AC43" s="46">
        <v>7</v>
      </c>
      <c r="AD43" s="42">
        <v>9</v>
      </c>
      <c r="AE43" s="45">
        <v>10</v>
      </c>
      <c r="AF43" s="46">
        <v>8</v>
      </c>
      <c r="AG43" s="42">
        <v>13</v>
      </c>
      <c r="AH43" s="45">
        <v>10</v>
      </c>
      <c r="AI43" s="46">
        <v>9</v>
      </c>
      <c r="AJ43" s="42">
        <v>17</v>
      </c>
      <c r="AK43" s="45">
        <v>6</v>
      </c>
      <c r="AL43" s="46">
        <v>6</v>
      </c>
      <c r="AM43" s="797">
        <f t="shared" si="0"/>
        <v>171</v>
      </c>
      <c r="AN43" s="116">
        <f t="shared" si="2"/>
        <v>0.43073047858942065</v>
      </c>
      <c r="AO43" s="824">
        <f t="shared" si="5"/>
        <v>98</v>
      </c>
      <c r="AP43" s="49">
        <f t="shared" si="3"/>
        <v>0.24685138539042822</v>
      </c>
      <c r="AQ43" s="810">
        <f t="shared" si="6"/>
        <v>128</v>
      </c>
      <c r="AR43" s="51">
        <f t="shared" si="4"/>
        <v>0.32241813602015112</v>
      </c>
      <c r="AS43" s="802">
        <f t="shared" si="7"/>
        <v>397</v>
      </c>
    </row>
    <row r="44" spans="1:45" ht="15" customHeight="1" thickBot="1" x14ac:dyDescent="0.3">
      <c r="A44" s="966" t="s">
        <v>65</v>
      </c>
      <c r="B44" s="431" t="s">
        <v>60</v>
      </c>
      <c r="C44" s="83">
        <v>7</v>
      </c>
      <c r="D44" s="149">
        <v>8</v>
      </c>
      <c r="E44" s="150">
        <v>18</v>
      </c>
      <c r="F44" s="142">
        <v>12</v>
      </c>
      <c r="G44" s="143">
        <v>6</v>
      </c>
      <c r="H44" s="144">
        <v>16</v>
      </c>
      <c r="I44" s="83">
        <v>23</v>
      </c>
      <c r="J44" s="143">
        <v>18</v>
      </c>
      <c r="K44" s="64">
        <v>13</v>
      </c>
      <c r="L44" s="83">
        <v>12</v>
      </c>
      <c r="M44" s="143">
        <v>7</v>
      </c>
      <c r="N44" s="64">
        <v>15</v>
      </c>
      <c r="O44" s="83">
        <v>10</v>
      </c>
      <c r="P44" s="143">
        <v>8</v>
      </c>
      <c r="Q44" s="64">
        <v>19</v>
      </c>
      <c r="R44" s="83">
        <v>19</v>
      </c>
      <c r="S44" s="143">
        <v>7</v>
      </c>
      <c r="T44" s="64">
        <v>13</v>
      </c>
      <c r="U44" s="83">
        <v>10</v>
      </c>
      <c r="V44" s="143">
        <v>13</v>
      </c>
      <c r="W44" s="64">
        <v>31</v>
      </c>
      <c r="X44" s="83">
        <v>27</v>
      </c>
      <c r="Y44" s="143">
        <v>6</v>
      </c>
      <c r="Z44" s="64">
        <v>10</v>
      </c>
      <c r="AA44" s="83">
        <v>21</v>
      </c>
      <c r="AB44" s="143">
        <v>8</v>
      </c>
      <c r="AC44" s="64">
        <v>8</v>
      </c>
      <c r="AD44" s="83">
        <v>11</v>
      </c>
      <c r="AE44" s="143">
        <v>8</v>
      </c>
      <c r="AF44" s="64">
        <v>10</v>
      </c>
      <c r="AG44" s="83">
        <v>9</v>
      </c>
      <c r="AH44" s="143">
        <v>9</v>
      </c>
      <c r="AI44" s="64">
        <v>8</v>
      </c>
      <c r="AJ44" s="83">
        <v>13</v>
      </c>
      <c r="AK44" s="143">
        <v>8</v>
      </c>
      <c r="AL44" s="64">
        <v>9</v>
      </c>
      <c r="AM44" s="795">
        <f t="shared" si="0"/>
        <v>174</v>
      </c>
      <c r="AN44" s="47">
        <f t="shared" si="2"/>
        <v>0.38666666666666666</v>
      </c>
      <c r="AO44" s="824">
        <f t="shared" si="5"/>
        <v>106</v>
      </c>
      <c r="AP44" s="49">
        <f t="shared" si="3"/>
        <v>0.23555555555555555</v>
      </c>
      <c r="AQ44" s="810">
        <f t="shared" si="6"/>
        <v>170</v>
      </c>
      <c r="AR44" s="51">
        <f t="shared" si="4"/>
        <v>0.37777777777777777</v>
      </c>
      <c r="AS44" s="802">
        <f t="shared" si="7"/>
        <v>450</v>
      </c>
    </row>
    <row r="45" spans="1:45" ht="17.25" customHeight="1" thickBot="1" x14ac:dyDescent="0.3">
      <c r="A45" s="966"/>
      <c r="B45" s="431" t="s">
        <v>61</v>
      </c>
      <c r="C45" s="83">
        <v>4</v>
      </c>
      <c r="D45" s="149">
        <v>0</v>
      </c>
      <c r="E45" s="150">
        <v>1</v>
      </c>
      <c r="F45" s="142">
        <v>3</v>
      </c>
      <c r="G45" s="143">
        <v>1</v>
      </c>
      <c r="H45" s="144">
        <v>1</v>
      </c>
      <c r="I45" s="83">
        <v>6</v>
      </c>
      <c r="J45" s="143">
        <v>2</v>
      </c>
      <c r="K45" s="64">
        <v>1</v>
      </c>
      <c r="L45" s="83">
        <v>5</v>
      </c>
      <c r="M45" s="143">
        <v>2</v>
      </c>
      <c r="N45" s="64">
        <v>0</v>
      </c>
      <c r="O45" s="83">
        <v>8</v>
      </c>
      <c r="P45" s="143">
        <v>2</v>
      </c>
      <c r="Q45" s="64">
        <v>3</v>
      </c>
      <c r="R45" s="83">
        <v>8</v>
      </c>
      <c r="S45" s="143">
        <v>2</v>
      </c>
      <c r="T45" s="64">
        <v>1</v>
      </c>
      <c r="U45" s="83">
        <v>3</v>
      </c>
      <c r="V45" s="143">
        <v>0</v>
      </c>
      <c r="W45" s="64">
        <v>3</v>
      </c>
      <c r="X45" s="83">
        <v>3</v>
      </c>
      <c r="Y45" s="143">
        <v>1</v>
      </c>
      <c r="Z45" s="64">
        <v>2</v>
      </c>
      <c r="AA45" s="83">
        <v>2</v>
      </c>
      <c r="AB45" s="143">
        <v>8</v>
      </c>
      <c r="AC45" s="64">
        <v>1</v>
      </c>
      <c r="AD45" s="83">
        <v>5</v>
      </c>
      <c r="AE45" s="143">
        <v>3</v>
      </c>
      <c r="AF45" s="64">
        <v>1</v>
      </c>
      <c r="AG45" s="83">
        <v>5</v>
      </c>
      <c r="AH45" s="143">
        <v>1</v>
      </c>
      <c r="AI45" s="64">
        <v>0</v>
      </c>
      <c r="AJ45" s="83">
        <v>4</v>
      </c>
      <c r="AK45" s="143">
        <v>1</v>
      </c>
      <c r="AL45" s="64">
        <v>2</v>
      </c>
      <c r="AM45" s="795">
        <f t="shared" si="0"/>
        <v>56</v>
      </c>
      <c r="AN45" s="47">
        <f t="shared" si="2"/>
        <v>0.58947368421052626</v>
      </c>
      <c r="AO45" s="824">
        <f t="shared" si="5"/>
        <v>23</v>
      </c>
      <c r="AP45" s="49">
        <f t="shared" si="3"/>
        <v>0.24210526315789474</v>
      </c>
      <c r="AQ45" s="810">
        <f t="shared" si="6"/>
        <v>16</v>
      </c>
      <c r="AR45" s="51">
        <f t="shared" si="4"/>
        <v>0.16842105263157894</v>
      </c>
      <c r="AS45" s="802">
        <f t="shared" si="7"/>
        <v>95</v>
      </c>
    </row>
    <row r="46" spans="1:45" ht="19.5" customHeight="1" thickBot="1" x14ac:dyDescent="0.3">
      <c r="A46" s="967"/>
      <c r="B46" s="430" t="s">
        <v>62</v>
      </c>
      <c r="C46" s="95">
        <v>2</v>
      </c>
      <c r="D46" s="105">
        <v>0</v>
      </c>
      <c r="E46" s="106">
        <v>0</v>
      </c>
      <c r="F46" s="104">
        <v>0</v>
      </c>
      <c r="G46" s="107">
        <v>1</v>
      </c>
      <c r="H46" s="96">
        <v>1</v>
      </c>
      <c r="I46" s="95">
        <v>0</v>
      </c>
      <c r="J46" s="109">
        <v>2</v>
      </c>
      <c r="K46" s="108">
        <v>0</v>
      </c>
      <c r="L46" s="95">
        <v>3</v>
      </c>
      <c r="M46" s="109">
        <v>0</v>
      </c>
      <c r="N46" s="108">
        <v>1</v>
      </c>
      <c r="O46" s="95">
        <v>3</v>
      </c>
      <c r="P46" s="109">
        <v>0</v>
      </c>
      <c r="Q46" s="108">
        <v>0</v>
      </c>
      <c r="R46" s="95">
        <v>1</v>
      </c>
      <c r="S46" s="109">
        <v>2</v>
      </c>
      <c r="T46" s="108">
        <v>0</v>
      </c>
      <c r="U46" s="95">
        <v>0</v>
      </c>
      <c r="V46" s="109">
        <v>1</v>
      </c>
      <c r="W46" s="108">
        <v>2</v>
      </c>
      <c r="X46" s="95">
        <v>0</v>
      </c>
      <c r="Y46" s="109">
        <v>0</v>
      </c>
      <c r="Z46" s="108">
        <v>0</v>
      </c>
      <c r="AA46" s="95">
        <v>4</v>
      </c>
      <c r="AB46" s="109">
        <v>0</v>
      </c>
      <c r="AC46" s="108">
        <v>1</v>
      </c>
      <c r="AD46" s="95">
        <v>1</v>
      </c>
      <c r="AE46" s="109">
        <v>1</v>
      </c>
      <c r="AF46" s="108">
        <v>0</v>
      </c>
      <c r="AG46" s="95">
        <v>3</v>
      </c>
      <c r="AH46" s="109">
        <v>1</v>
      </c>
      <c r="AI46" s="108">
        <v>4</v>
      </c>
      <c r="AJ46" s="95">
        <v>3</v>
      </c>
      <c r="AK46" s="109">
        <v>0</v>
      </c>
      <c r="AL46" s="108">
        <v>0</v>
      </c>
      <c r="AM46" s="796">
        <f t="shared" si="0"/>
        <v>20</v>
      </c>
      <c r="AN46" s="97">
        <f t="shared" si="2"/>
        <v>0.54054054054054057</v>
      </c>
      <c r="AO46" s="824">
        <f t="shared" si="5"/>
        <v>8</v>
      </c>
      <c r="AP46" s="49">
        <f t="shared" si="3"/>
        <v>0.21621621621621623</v>
      </c>
      <c r="AQ46" s="810">
        <f t="shared" si="6"/>
        <v>9</v>
      </c>
      <c r="AR46" s="51">
        <f t="shared" si="4"/>
        <v>0.24324324324324326</v>
      </c>
      <c r="AS46" s="802">
        <f t="shared" si="7"/>
        <v>37</v>
      </c>
    </row>
    <row r="47" spans="1:45" ht="18" customHeight="1" thickBot="1" x14ac:dyDescent="0.3">
      <c r="A47" s="940" t="s">
        <v>66</v>
      </c>
      <c r="B47" s="968"/>
      <c r="C47" s="151">
        <v>0</v>
      </c>
      <c r="D47" s="152">
        <v>0</v>
      </c>
      <c r="E47" s="153">
        <v>0</v>
      </c>
      <c r="F47" s="154">
        <v>0</v>
      </c>
      <c r="G47" s="155">
        <v>0</v>
      </c>
      <c r="H47" s="156">
        <v>1</v>
      </c>
      <c r="I47" s="151">
        <v>0</v>
      </c>
      <c r="J47" s="155">
        <v>0</v>
      </c>
      <c r="K47" s="157">
        <v>0</v>
      </c>
      <c r="L47" s="151">
        <v>0</v>
      </c>
      <c r="M47" s="155">
        <v>0</v>
      </c>
      <c r="N47" s="157">
        <v>0</v>
      </c>
      <c r="O47" s="151">
        <v>0</v>
      </c>
      <c r="P47" s="155">
        <v>0</v>
      </c>
      <c r="Q47" s="157">
        <v>1</v>
      </c>
      <c r="R47" s="151">
        <v>0</v>
      </c>
      <c r="S47" s="155">
        <v>0</v>
      </c>
      <c r="T47" s="157">
        <v>0</v>
      </c>
      <c r="U47" s="151">
        <v>0</v>
      </c>
      <c r="V47" s="155">
        <v>0</v>
      </c>
      <c r="W47" s="157">
        <v>0</v>
      </c>
      <c r="X47" s="151">
        <v>0</v>
      </c>
      <c r="Y47" s="155">
        <v>0</v>
      </c>
      <c r="Z47" s="157">
        <v>0</v>
      </c>
      <c r="AA47" s="151">
        <v>0</v>
      </c>
      <c r="AB47" s="155">
        <v>0</v>
      </c>
      <c r="AC47" s="157">
        <v>0</v>
      </c>
      <c r="AD47" s="151">
        <v>0</v>
      </c>
      <c r="AE47" s="155">
        <v>0</v>
      </c>
      <c r="AF47" s="157">
        <v>0</v>
      </c>
      <c r="AG47" s="151">
        <v>0</v>
      </c>
      <c r="AH47" s="155">
        <v>2</v>
      </c>
      <c r="AI47" s="157">
        <v>2</v>
      </c>
      <c r="AJ47" s="151">
        <v>0</v>
      </c>
      <c r="AK47" s="155">
        <v>0</v>
      </c>
      <c r="AL47" s="157">
        <v>0</v>
      </c>
      <c r="AM47" s="798">
        <f t="shared" si="0"/>
        <v>0</v>
      </c>
      <c r="AN47" s="129">
        <f t="shared" si="2"/>
        <v>0</v>
      </c>
      <c r="AO47" s="824">
        <f t="shared" si="5"/>
        <v>2</v>
      </c>
      <c r="AP47" s="49">
        <f t="shared" si="3"/>
        <v>0.33333333333333331</v>
      </c>
      <c r="AQ47" s="810">
        <f t="shared" si="6"/>
        <v>4</v>
      </c>
      <c r="AR47" s="51">
        <f t="shared" si="4"/>
        <v>0.66666666666666663</v>
      </c>
      <c r="AS47" s="802">
        <f t="shared" si="7"/>
        <v>6</v>
      </c>
    </row>
    <row r="48" spans="1:45" ht="17.25" customHeight="1" thickBot="1" x14ac:dyDescent="0.3">
      <c r="A48" s="969" t="s">
        <v>67</v>
      </c>
      <c r="B48" s="970"/>
      <c r="C48" s="158">
        <v>14</v>
      </c>
      <c r="D48" s="159">
        <v>2</v>
      </c>
      <c r="E48" s="160">
        <v>9</v>
      </c>
      <c r="F48" s="154">
        <v>18</v>
      </c>
      <c r="G48" s="155">
        <v>15</v>
      </c>
      <c r="H48" s="156">
        <v>36</v>
      </c>
      <c r="I48" s="151">
        <v>24</v>
      </c>
      <c r="J48" s="155">
        <v>15</v>
      </c>
      <c r="K48" s="157">
        <v>28</v>
      </c>
      <c r="L48" s="151">
        <v>11</v>
      </c>
      <c r="M48" s="155">
        <v>5</v>
      </c>
      <c r="N48" s="157">
        <v>10</v>
      </c>
      <c r="O48" s="151">
        <v>23</v>
      </c>
      <c r="P48" s="155">
        <v>16</v>
      </c>
      <c r="Q48" s="157">
        <v>23</v>
      </c>
      <c r="R48" s="151">
        <v>26</v>
      </c>
      <c r="S48" s="155">
        <v>28</v>
      </c>
      <c r="T48" s="157">
        <v>19</v>
      </c>
      <c r="U48" s="151">
        <v>14</v>
      </c>
      <c r="V48" s="155">
        <v>25</v>
      </c>
      <c r="W48" s="157">
        <v>9</v>
      </c>
      <c r="X48" s="151">
        <v>13</v>
      </c>
      <c r="Y48" s="155">
        <v>13</v>
      </c>
      <c r="Z48" s="157">
        <v>15</v>
      </c>
      <c r="AA48" s="151">
        <v>18</v>
      </c>
      <c r="AB48" s="155">
        <v>25</v>
      </c>
      <c r="AC48" s="157">
        <v>19</v>
      </c>
      <c r="AD48" s="151">
        <v>27</v>
      </c>
      <c r="AE48" s="155">
        <v>28</v>
      </c>
      <c r="AF48" s="157">
        <v>24</v>
      </c>
      <c r="AG48" s="151">
        <v>33</v>
      </c>
      <c r="AH48" s="155">
        <v>31</v>
      </c>
      <c r="AI48" s="157">
        <v>13</v>
      </c>
      <c r="AJ48" s="151">
        <v>12</v>
      </c>
      <c r="AK48" s="155">
        <v>19</v>
      </c>
      <c r="AL48" s="157">
        <v>13</v>
      </c>
      <c r="AM48" s="798">
        <f t="shared" si="0"/>
        <v>233</v>
      </c>
      <c r="AN48" s="116">
        <f t="shared" si="2"/>
        <v>0.34621099554234769</v>
      </c>
      <c r="AO48" s="824">
        <f t="shared" si="5"/>
        <v>222</v>
      </c>
      <c r="AP48" s="49">
        <f t="shared" si="3"/>
        <v>0.32986627043090638</v>
      </c>
      <c r="AQ48" s="810">
        <f t="shared" si="6"/>
        <v>218</v>
      </c>
      <c r="AR48" s="51">
        <f t="shared" si="4"/>
        <v>0.32392273402674593</v>
      </c>
      <c r="AS48" s="803">
        <f t="shared" si="7"/>
        <v>673</v>
      </c>
    </row>
    <row r="49" spans="1:45" ht="17.25" customHeight="1" thickBot="1" x14ac:dyDescent="0.3">
      <c r="A49" s="940" t="s">
        <v>68</v>
      </c>
      <c r="B49" s="941"/>
      <c r="C49" s="42">
        <v>21</v>
      </c>
      <c r="D49" s="45">
        <v>4</v>
      </c>
      <c r="E49" s="161">
        <v>10</v>
      </c>
      <c r="F49" s="162">
        <v>23</v>
      </c>
      <c r="G49" s="163">
        <v>16</v>
      </c>
      <c r="H49" s="164">
        <v>42</v>
      </c>
      <c r="I49" s="158">
        <v>30</v>
      </c>
      <c r="J49" s="163">
        <v>7</v>
      </c>
      <c r="K49" s="165">
        <v>37</v>
      </c>
      <c r="L49" s="158">
        <v>28</v>
      </c>
      <c r="M49" s="163">
        <v>7</v>
      </c>
      <c r="N49" s="165">
        <v>11</v>
      </c>
      <c r="O49" s="158">
        <v>29</v>
      </c>
      <c r="P49" s="163">
        <v>20</v>
      </c>
      <c r="Q49" s="165">
        <v>32</v>
      </c>
      <c r="R49" s="158">
        <v>32</v>
      </c>
      <c r="S49" s="163">
        <v>35</v>
      </c>
      <c r="T49" s="165">
        <v>29</v>
      </c>
      <c r="U49" s="158">
        <v>19</v>
      </c>
      <c r="V49" s="163">
        <v>33</v>
      </c>
      <c r="W49" s="165">
        <v>11</v>
      </c>
      <c r="X49" s="158">
        <v>16</v>
      </c>
      <c r="Y49" s="163">
        <v>15</v>
      </c>
      <c r="Z49" s="165">
        <v>19</v>
      </c>
      <c r="AA49" s="158">
        <v>19</v>
      </c>
      <c r="AB49" s="163">
        <v>29</v>
      </c>
      <c r="AC49" s="165">
        <v>21</v>
      </c>
      <c r="AD49" s="158">
        <v>34</v>
      </c>
      <c r="AE49" s="163">
        <v>31</v>
      </c>
      <c r="AF49" s="165">
        <v>30</v>
      </c>
      <c r="AG49" s="158">
        <v>36</v>
      </c>
      <c r="AH49" s="163">
        <v>36</v>
      </c>
      <c r="AI49" s="165">
        <v>13</v>
      </c>
      <c r="AJ49" s="158">
        <v>13</v>
      </c>
      <c r="AK49" s="163">
        <v>21</v>
      </c>
      <c r="AL49" s="165">
        <v>14</v>
      </c>
      <c r="AM49" s="798">
        <f t="shared" si="0"/>
        <v>300</v>
      </c>
      <c r="AN49" s="116">
        <f t="shared" si="2"/>
        <v>0.36452004860267317</v>
      </c>
      <c r="AO49" s="824">
        <f t="shared" si="5"/>
        <v>254</v>
      </c>
      <c r="AP49" s="49">
        <f t="shared" si="3"/>
        <v>0.30862697448359661</v>
      </c>
      <c r="AQ49" s="810">
        <f t="shared" si="6"/>
        <v>269</v>
      </c>
      <c r="AR49" s="51">
        <f t="shared" si="4"/>
        <v>0.32685297691373028</v>
      </c>
      <c r="AS49" s="803">
        <f t="shared" si="7"/>
        <v>823</v>
      </c>
    </row>
    <row r="50" spans="1:45" ht="15.75" customHeight="1" thickBot="1" x14ac:dyDescent="0.3">
      <c r="A50" s="954" t="s">
        <v>69</v>
      </c>
      <c r="B50" s="420" t="s">
        <v>70</v>
      </c>
      <c r="C50" s="83">
        <v>28</v>
      </c>
      <c r="D50" s="143">
        <v>16</v>
      </c>
      <c r="E50" s="64">
        <v>31</v>
      </c>
      <c r="F50" s="83">
        <v>64</v>
      </c>
      <c r="G50" s="143">
        <v>24</v>
      </c>
      <c r="H50" s="144">
        <v>31</v>
      </c>
      <c r="I50" s="83">
        <v>76</v>
      </c>
      <c r="J50" s="143">
        <v>53</v>
      </c>
      <c r="K50" s="166">
        <v>54</v>
      </c>
      <c r="L50" s="83">
        <v>55</v>
      </c>
      <c r="M50" s="143">
        <v>30</v>
      </c>
      <c r="N50" s="166">
        <v>37</v>
      </c>
      <c r="O50" s="83">
        <v>76</v>
      </c>
      <c r="P50" s="143">
        <v>37</v>
      </c>
      <c r="Q50" s="166">
        <v>55</v>
      </c>
      <c r="R50" s="83">
        <v>69</v>
      </c>
      <c r="S50" s="143">
        <v>37</v>
      </c>
      <c r="T50" s="166">
        <v>38</v>
      </c>
      <c r="U50" s="83">
        <v>50</v>
      </c>
      <c r="V50" s="143">
        <v>28</v>
      </c>
      <c r="W50" s="166">
        <v>34</v>
      </c>
      <c r="X50" s="83">
        <v>60</v>
      </c>
      <c r="Y50" s="143">
        <v>15</v>
      </c>
      <c r="Z50" s="166">
        <v>45</v>
      </c>
      <c r="AA50" s="83">
        <v>48</v>
      </c>
      <c r="AB50" s="143">
        <v>26</v>
      </c>
      <c r="AC50" s="166">
        <v>17</v>
      </c>
      <c r="AD50" s="83">
        <v>51</v>
      </c>
      <c r="AE50" s="143">
        <v>36</v>
      </c>
      <c r="AF50" s="166">
        <v>25</v>
      </c>
      <c r="AG50" s="83">
        <v>56</v>
      </c>
      <c r="AH50" s="143">
        <v>18</v>
      </c>
      <c r="AI50" s="166">
        <v>20</v>
      </c>
      <c r="AJ50" s="83">
        <v>49</v>
      </c>
      <c r="AK50" s="143">
        <v>18</v>
      </c>
      <c r="AL50" s="166">
        <v>21</v>
      </c>
      <c r="AM50" s="795">
        <f t="shared" si="0"/>
        <v>682</v>
      </c>
      <c r="AN50" s="47">
        <f t="shared" si="2"/>
        <v>0.47759103641456585</v>
      </c>
      <c r="AO50" s="824">
        <f>D50+G50+J50+M50+P50+S50+V50+Y50+AB50+AE50+AH50+AK50</f>
        <v>338</v>
      </c>
      <c r="AP50" s="49">
        <f t="shared" si="3"/>
        <v>0.23669467787114845</v>
      </c>
      <c r="AQ50" s="810">
        <f>E50+H50+K50+N50+Q50+T50+W50+Z50+AC50+AF50+AI50+AL50</f>
        <v>408</v>
      </c>
      <c r="AR50" s="51">
        <f t="shared" si="4"/>
        <v>0.2857142857142857</v>
      </c>
      <c r="AS50" s="804">
        <f t="shared" si="7"/>
        <v>1428</v>
      </c>
    </row>
    <row r="51" spans="1:45" ht="15.75" customHeight="1" thickBot="1" x14ac:dyDescent="0.3">
      <c r="A51" s="955"/>
      <c r="B51" s="442" t="s">
        <v>71</v>
      </c>
      <c r="C51" s="83">
        <v>23</v>
      </c>
      <c r="D51" s="143">
        <v>15</v>
      </c>
      <c r="E51" s="64">
        <v>25</v>
      </c>
      <c r="F51" s="91">
        <v>49</v>
      </c>
      <c r="G51" s="145">
        <v>19</v>
      </c>
      <c r="H51" s="94">
        <v>23</v>
      </c>
      <c r="I51" s="91">
        <v>59</v>
      </c>
      <c r="J51" s="145">
        <v>23</v>
      </c>
      <c r="K51" s="92">
        <v>38</v>
      </c>
      <c r="L51" s="91">
        <v>47</v>
      </c>
      <c r="M51" s="145">
        <v>24</v>
      </c>
      <c r="N51" s="92">
        <v>29</v>
      </c>
      <c r="O51" s="91">
        <v>61</v>
      </c>
      <c r="P51" s="145">
        <v>27</v>
      </c>
      <c r="Q51" s="92">
        <v>47</v>
      </c>
      <c r="R51" s="91">
        <v>66</v>
      </c>
      <c r="S51" s="145">
        <v>21</v>
      </c>
      <c r="T51" s="92">
        <v>24</v>
      </c>
      <c r="U51" s="91">
        <v>44</v>
      </c>
      <c r="V51" s="145">
        <v>24</v>
      </c>
      <c r="W51" s="92">
        <v>25</v>
      </c>
      <c r="X51" s="91">
        <v>43</v>
      </c>
      <c r="Y51" s="145">
        <v>13</v>
      </c>
      <c r="Z51" s="92">
        <v>35</v>
      </c>
      <c r="AA51" s="91">
        <v>39</v>
      </c>
      <c r="AB51" s="145">
        <v>24</v>
      </c>
      <c r="AC51" s="92">
        <v>10</v>
      </c>
      <c r="AD51" s="91">
        <v>43</v>
      </c>
      <c r="AE51" s="145">
        <v>29</v>
      </c>
      <c r="AF51" s="92">
        <v>21</v>
      </c>
      <c r="AG51" s="91">
        <v>46</v>
      </c>
      <c r="AH51" s="145">
        <v>17</v>
      </c>
      <c r="AI51" s="92">
        <v>18</v>
      </c>
      <c r="AJ51" s="91">
        <v>45</v>
      </c>
      <c r="AK51" s="145">
        <v>17</v>
      </c>
      <c r="AL51" s="92">
        <v>16</v>
      </c>
      <c r="AM51" s="796">
        <f t="shared" si="0"/>
        <v>565</v>
      </c>
      <c r="AN51" s="47">
        <f t="shared" si="2"/>
        <v>0.50044286979627994</v>
      </c>
      <c r="AO51" s="824">
        <f>D51+G51+J51+M51+P51+S51+V51+Y51+AB51+AE51+AH51+AK51</f>
        <v>253</v>
      </c>
      <c r="AP51" s="49">
        <f t="shared" si="3"/>
        <v>0.22409211691762621</v>
      </c>
      <c r="AQ51" s="810">
        <f>E51+H51+K51+N51+Q51+T51+W51+Z51+AC51+AF51+AI51+AL51</f>
        <v>311</v>
      </c>
      <c r="AR51" s="51">
        <f t="shared" si="4"/>
        <v>0.27546501328609391</v>
      </c>
      <c r="AS51" s="804">
        <f t="shared" si="7"/>
        <v>1129</v>
      </c>
    </row>
    <row r="52" spans="1:45" ht="17.25" customHeight="1" thickBot="1" x14ac:dyDescent="0.3">
      <c r="A52" s="955"/>
      <c r="B52" s="443" t="s">
        <v>186</v>
      </c>
      <c r="C52" s="83">
        <v>11</v>
      </c>
      <c r="D52" s="143">
        <v>1</v>
      </c>
      <c r="E52" s="64">
        <v>7</v>
      </c>
      <c r="F52" s="168">
        <v>13</v>
      </c>
      <c r="G52" s="107">
        <v>3</v>
      </c>
      <c r="H52" s="96">
        <v>6</v>
      </c>
      <c r="I52" s="95">
        <v>30</v>
      </c>
      <c r="J52" s="107">
        <v>9</v>
      </c>
      <c r="K52" s="108">
        <v>10</v>
      </c>
      <c r="L52" s="95">
        <v>17</v>
      </c>
      <c r="M52" s="107">
        <v>5</v>
      </c>
      <c r="N52" s="108">
        <v>10</v>
      </c>
      <c r="O52" s="95">
        <v>19</v>
      </c>
      <c r="P52" s="107">
        <v>2</v>
      </c>
      <c r="Q52" s="108">
        <v>24</v>
      </c>
      <c r="R52" s="95">
        <v>14</v>
      </c>
      <c r="S52" s="107">
        <v>6</v>
      </c>
      <c r="T52" s="108">
        <v>9</v>
      </c>
      <c r="U52" s="95">
        <v>12</v>
      </c>
      <c r="V52" s="107">
        <v>8</v>
      </c>
      <c r="W52" s="108">
        <v>2</v>
      </c>
      <c r="X52" s="95">
        <v>2</v>
      </c>
      <c r="Y52" s="107">
        <v>2</v>
      </c>
      <c r="Z52" s="108">
        <v>9</v>
      </c>
      <c r="AA52" s="95">
        <v>11</v>
      </c>
      <c r="AB52" s="107">
        <v>6</v>
      </c>
      <c r="AC52" s="108">
        <v>12</v>
      </c>
      <c r="AD52" s="95">
        <v>21</v>
      </c>
      <c r="AE52" s="107">
        <v>9</v>
      </c>
      <c r="AF52" s="108">
        <v>13</v>
      </c>
      <c r="AG52" s="95">
        <v>11</v>
      </c>
      <c r="AH52" s="107">
        <v>2</v>
      </c>
      <c r="AI52" s="108">
        <v>4</v>
      </c>
      <c r="AJ52" s="95">
        <v>8</v>
      </c>
      <c r="AK52" s="107">
        <v>1</v>
      </c>
      <c r="AL52" s="108">
        <v>2</v>
      </c>
      <c r="AM52" s="796">
        <f t="shared" si="0"/>
        <v>169</v>
      </c>
      <c r="AN52" s="47">
        <f t="shared" si="2"/>
        <v>0.51057401812688818</v>
      </c>
      <c r="AO52" s="824">
        <f>D52+G52+J52+M52+P52+S52+V52+Y52+AB52+AE52+AH52+AK52</f>
        <v>54</v>
      </c>
      <c r="AP52" s="49">
        <f t="shared" si="3"/>
        <v>0.16314199395770393</v>
      </c>
      <c r="AQ52" s="810">
        <f>E52+H52+K52+N52+Q52+T52+W52+Z52+AC52+AF52+AI52+AL52</f>
        <v>108</v>
      </c>
      <c r="AR52" s="51">
        <f t="shared" si="4"/>
        <v>0.32628398791540786</v>
      </c>
      <c r="AS52" s="804">
        <f t="shared" si="7"/>
        <v>331</v>
      </c>
    </row>
    <row r="53" spans="1:45" ht="17.25" customHeight="1" thickBot="1" x14ac:dyDescent="0.3">
      <c r="A53" s="955"/>
      <c r="B53" s="444" t="s">
        <v>187</v>
      </c>
      <c r="C53" s="83">
        <v>9</v>
      </c>
      <c r="D53" s="143">
        <v>1</v>
      </c>
      <c r="E53" s="64">
        <v>7</v>
      </c>
      <c r="F53" s="169">
        <v>10</v>
      </c>
      <c r="G53" s="170">
        <v>1</v>
      </c>
      <c r="H53" s="171">
        <v>5</v>
      </c>
      <c r="I53" s="172">
        <v>14</v>
      </c>
      <c r="J53" s="170">
        <v>8</v>
      </c>
      <c r="K53" s="173">
        <v>10</v>
      </c>
      <c r="L53" s="172">
        <v>12</v>
      </c>
      <c r="M53" s="170">
        <v>5</v>
      </c>
      <c r="N53" s="173">
        <v>10</v>
      </c>
      <c r="O53" s="172">
        <v>13</v>
      </c>
      <c r="P53" s="170">
        <v>2</v>
      </c>
      <c r="Q53" s="173">
        <v>15</v>
      </c>
      <c r="R53" s="172">
        <v>14</v>
      </c>
      <c r="S53" s="170">
        <v>3</v>
      </c>
      <c r="T53" s="173">
        <v>8</v>
      </c>
      <c r="U53" s="172">
        <v>10</v>
      </c>
      <c r="V53" s="170">
        <v>4</v>
      </c>
      <c r="W53" s="173">
        <v>2</v>
      </c>
      <c r="X53" s="172">
        <v>2</v>
      </c>
      <c r="Y53" s="170">
        <v>2</v>
      </c>
      <c r="Z53" s="173">
        <v>6</v>
      </c>
      <c r="AA53" s="172">
        <v>11</v>
      </c>
      <c r="AB53" s="170">
        <v>4</v>
      </c>
      <c r="AC53" s="173">
        <v>5</v>
      </c>
      <c r="AD53" s="172">
        <v>16</v>
      </c>
      <c r="AE53" s="170">
        <v>3</v>
      </c>
      <c r="AF53" s="173">
        <v>13</v>
      </c>
      <c r="AG53" s="172">
        <v>11</v>
      </c>
      <c r="AH53" s="170">
        <v>2</v>
      </c>
      <c r="AI53" s="173">
        <v>3</v>
      </c>
      <c r="AJ53" s="172">
        <v>5</v>
      </c>
      <c r="AK53" s="170">
        <v>1</v>
      </c>
      <c r="AL53" s="173">
        <v>2</v>
      </c>
      <c r="AM53" s="796">
        <f t="shared" si="0"/>
        <v>127</v>
      </c>
      <c r="AN53" s="47">
        <f t="shared" si="2"/>
        <v>0.51004016064257029</v>
      </c>
      <c r="AO53" s="824">
        <f t="shared" ref="AO53:AO56" si="8">D53+G53+J53+M53+P53+S53+V53+Y53+AB53+AE53+AH53+AK53</f>
        <v>36</v>
      </c>
      <c r="AP53" s="49">
        <f t="shared" si="3"/>
        <v>0.14457831325301204</v>
      </c>
      <c r="AQ53" s="810">
        <f t="shared" ref="AQ53:AQ56" si="9">E53+H53+K53+N53+Q53+T53+W53+Z53+AC53+AF53+AI53+AL53</f>
        <v>86</v>
      </c>
      <c r="AR53" s="51">
        <f t="shared" si="4"/>
        <v>0.34538152610441769</v>
      </c>
      <c r="AS53" s="804">
        <f t="shared" si="7"/>
        <v>249</v>
      </c>
    </row>
    <row r="54" spans="1:45" ht="17.25" customHeight="1" thickBot="1" x14ac:dyDescent="0.3">
      <c r="A54" s="955"/>
      <c r="B54" s="421" t="s">
        <v>72</v>
      </c>
      <c r="C54" s="83">
        <v>10</v>
      </c>
      <c r="D54" s="143">
        <v>2</v>
      </c>
      <c r="E54" s="64">
        <v>12</v>
      </c>
      <c r="F54" s="172">
        <v>21</v>
      </c>
      <c r="G54" s="170">
        <v>7</v>
      </c>
      <c r="H54" s="171">
        <v>10</v>
      </c>
      <c r="I54" s="172">
        <v>22</v>
      </c>
      <c r="J54" s="170">
        <v>5</v>
      </c>
      <c r="K54" s="173">
        <v>6</v>
      </c>
      <c r="L54" s="172">
        <v>15</v>
      </c>
      <c r="M54" s="170">
        <v>11</v>
      </c>
      <c r="N54" s="173">
        <v>14</v>
      </c>
      <c r="O54" s="172">
        <v>19</v>
      </c>
      <c r="P54" s="170">
        <v>6</v>
      </c>
      <c r="Q54" s="173">
        <v>17</v>
      </c>
      <c r="R54" s="172">
        <v>33</v>
      </c>
      <c r="S54" s="170">
        <v>5</v>
      </c>
      <c r="T54" s="173">
        <v>10</v>
      </c>
      <c r="U54" s="172">
        <v>17</v>
      </c>
      <c r="V54" s="170">
        <v>6</v>
      </c>
      <c r="W54" s="173">
        <v>17</v>
      </c>
      <c r="X54" s="172">
        <v>14</v>
      </c>
      <c r="Y54" s="170">
        <v>0</v>
      </c>
      <c r="Z54" s="173">
        <v>7</v>
      </c>
      <c r="AA54" s="172">
        <v>19</v>
      </c>
      <c r="AB54" s="170">
        <v>7</v>
      </c>
      <c r="AC54" s="173">
        <v>8</v>
      </c>
      <c r="AD54" s="172">
        <v>12</v>
      </c>
      <c r="AE54" s="170">
        <v>12</v>
      </c>
      <c r="AF54" s="173">
        <v>6</v>
      </c>
      <c r="AG54" s="172">
        <v>21</v>
      </c>
      <c r="AH54" s="170">
        <v>6</v>
      </c>
      <c r="AI54" s="173">
        <v>0</v>
      </c>
      <c r="AJ54" s="172">
        <v>21</v>
      </c>
      <c r="AK54" s="170">
        <v>1</v>
      </c>
      <c r="AL54" s="173">
        <v>2</v>
      </c>
      <c r="AM54" s="796">
        <f t="shared" si="0"/>
        <v>224</v>
      </c>
      <c r="AN54" s="47">
        <f t="shared" si="2"/>
        <v>0.55860349127182041</v>
      </c>
      <c r="AO54" s="824">
        <f t="shared" si="8"/>
        <v>68</v>
      </c>
      <c r="AP54" s="49">
        <f t="shared" si="3"/>
        <v>0.16957605985037408</v>
      </c>
      <c r="AQ54" s="810">
        <f t="shared" si="9"/>
        <v>109</v>
      </c>
      <c r="AR54" s="51">
        <f t="shared" si="4"/>
        <v>0.27182044887780549</v>
      </c>
      <c r="AS54" s="804">
        <f t="shared" si="7"/>
        <v>401</v>
      </c>
    </row>
    <row r="55" spans="1:45" ht="17.25" customHeight="1" thickBot="1" x14ac:dyDescent="0.3">
      <c r="A55" s="956"/>
      <c r="B55" s="421" t="s">
        <v>73</v>
      </c>
      <c r="C55" s="95">
        <v>6</v>
      </c>
      <c r="D55" s="107">
        <v>0</v>
      </c>
      <c r="E55" s="108">
        <v>4</v>
      </c>
      <c r="F55" s="172">
        <v>5</v>
      </c>
      <c r="G55" s="170">
        <v>1</v>
      </c>
      <c r="H55" s="171">
        <v>0</v>
      </c>
      <c r="I55" s="172">
        <v>7</v>
      </c>
      <c r="J55" s="170">
        <v>0</v>
      </c>
      <c r="K55" s="173">
        <v>4</v>
      </c>
      <c r="L55" s="172">
        <v>5</v>
      </c>
      <c r="M55" s="170">
        <v>1</v>
      </c>
      <c r="N55" s="173">
        <v>4</v>
      </c>
      <c r="O55" s="172">
        <v>6</v>
      </c>
      <c r="P55" s="170">
        <v>0</v>
      </c>
      <c r="Q55" s="173">
        <v>12</v>
      </c>
      <c r="R55" s="172">
        <v>4</v>
      </c>
      <c r="S55" s="170">
        <v>0</v>
      </c>
      <c r="T55" s="173">
        <v>2</v>
      </c>
      <c r="U55" s="172">
        <v>3</v>
      </c>
      <c r="V55" s="170">
        <v>0</v>
      </c>
      <c r="W55" s="173">
        <v>1</v>
      </c>
      <c r="X55" s="172">
        <v>0</v>
      </c>
      <c r="Y55" s="170">
        <v>1</v>
      </c>
      <c r="Z55" s="173">
        <v>3</v>
      </c>
      <c r="AA55" s="172">
        <v>6</v>
      </c>
      <c r="AB55" s="170">
        <v>1</v>
      </c>
      <c r="AC55" s="173">
        <v>1</v>
      </c>
      <c r="AD55" s="172">
        <v>5</v>
      </c>
      <c r="AE55" s="170">
        <v>2</v>
      </c>
      <c r="AF55" s="173">
        <v>4</v>
      </c>
      <c r="AG55" s="172">
        <v>3</v>
      </c>
      <c r="AH55" s="170">
        <v>0</v>
      </c>
      <c r="AI55" s="173">
        <v>1</v>
      </c>
      <c r="AJ55" s="172">
        <v>2</v>
      </c>
      <c r="AK55" s="170">
        <v>0</v>
      </c>
      <c r="AL55" s="173">
        <v>1</v>
      </c>
      <c r="AM55" s="796">
        <f t="shared" si="0"/>
        <v>52</v>
      </c>
      <c r="AN55" s="47">
        <f t="shared" si="2"/>
        <v>0.54736842105263162</v>
      </c>
      <c r="AO55" s="824">
        <f t="shared" si="8"/>
        <v>6</v>
      </c>
      <c r="AP55" s="49">
        <f t="shared" si="3"/>
        <v>6.3157894736842107E-2</v>
      </c>
      <c r="AQ55" s="810">
        <f t="shared" si="9"/>
        <v>37</v>
      </c>
      <c r="AR55" s="51">
        <f t="shared" si="4"/>
        <v>0.38947368421052631</v>
      </c>
      <c r="AS55" s="804">
        <f t="shared" si="7"/>
        <v>95</v>
      </c>
    </row>
    <row r="56" spans="1:45" ht="17.25" customHeight="1" thickBot="1" x14ac:dyDescent="0.3">
      <c r="A56" s="957" t="s">
        <v>74</v>
      </c>
      <c r="B56" s="958"/>
      <c r="C56" s="172">
        <v>15</v>
      </c>
      <c r="D56" s="175">
        <v>2</v>
      </c>
      <c r="E56" s="176">
        <v>2</v>
      </c>
      <c r="F56" s="172">
        <v>11</v>
      </c>
      <c r="G56" s="170">
        <v>3</v>
      </c>
      <c r="H56" s="171">
        <v>7</v>
      </c>
      <c r="I56" s="172">
        <v>29</v>
      </c>
      <c r="J56" s="170">
        <v>8</v>
      </c>
      <c r="K56" s="173">
        <v>10</v>
      </c>
      <c r="L56" s="172">
        <v>19</v>
      </c>
      <c r="M56" s="170">
        <v>7</v>
      </c>
      <c r="N56" s="173">
        <v>12</v>
      </c>
      <c r="O56" s="172">
        <v>15</v>
      </c>
      <c r="P56" s="170">
        <v>8</v>
      </c>
      <c r="Q56" s="173">
        <v>13</v>
      </c>
      <c r="R56" s="172">
        <v>21</v>
      </c>
      <c r="S56" s="170">
        <v>4</v>
      </c>
      <c r="T56" s="173">
        <v>10</v>
      </c>
      <c r="U56" s="172">
        <v>14</v>
      </c>
      <c r="V56" s="170">
        <v>8</v>
      </c>
      <c r="W56" s="173">
        <v>3</v>
      </c>
      <c r="X56" s="172">
        <v>15</v>
      </c>
      <c r="Y56" s="170">
        <v>3</v>
      </c>
      <c r="Z56" s="173">
        <v>2</v>
      </c>
      <c r="AA56" s="172">
        <v>8</v>
      </c>
      <c r="AB56" s="170">
        <v>5</v>
      </c>
      <c r="AC56" s="173">
        <v>6</v>
      </c>
      <c r="AD56" s="172">
        <v>10</v>
      </c>
      <c r="AE56" s="170">
        <v>7</v>
      </c>
      <c r="AF56" s="173">
        <v>7</v>
      </c>
      <c r="AG56" s="172">
        <v>14</v>
      </c>
      <c r="AH56" s="170">
        <v>8</v>
      </c>
      <c r="AI56" s="173">
        <v>4</v>
      </c>
      <c r="AJ56" s="172">
        <v>13</v>
      </c>
      <c r="AK56" s="170">
        <v>3</v>
      </c>
      <c r="AL56" s="173">
        <v>5</v>
      </c>
      <c r="AM56" s="796">
        <f t="shared" si="0"/>
        <v>184</v>
      </c>
      <c r="AN56" s="47">
        <f t="shared" si="2"/>
        <v>0.5558912386706949</v>
      </c>
      <c r="AO56" s="824">
        <f t="shared" si="8"/>
        <v>66</v>
      </c>
      <c r="AP56" s="49">
        <f t="shared" si="3"/>
        <v>0.19939577039274925</v>
      </c>
      <c r="AQ56" s="810">
        <f t="shared" si="9"/>
        <v>81</v>
      </c>
      <c r="AR56" s="51">
        <f t="shared" si="4"/>
        <v>0.24471299093655588</v>
      </c>
      <c r="AS56" s="804">
        <f t="shared" si="7"/>
        <v>331</v>
      </c>
    </row>
    <row r="57" spans="1:45" s="178" customFormat="1" ht="21.75" customHeight="1" thickBot="1" x14ac:dyDescent="0.3">
      <c r="A57" s="957" t="s">
        <v>75</v>
      </c>
      <c r="B57" s="958"/>
      <c r="C57" s="151">
        <v>16</v>
      </c>
      <c r="D57" s="152">
        <v>4</v>
      </c>
      <c r="E57" s="177">
        <v>2</v>
      </c>
      <c r="F57" s="151">
        <v>14</v>
      </c>
      <c r="G57" s="155">
        <v>3</v>
      </c>
      <c r="H57" s="156">
        <v>10</v>
      </c>
      <c r="I57" s="151">
        <v>32</v>
      </c>
      <c r="J57" s="155">
        <v>9</v>
      </c>
      <c r="K57" s="157">
        <v>10</v>
      </c>
      <c r="L57" s="151">
        <v>21</v>
      </c>
      <c r="M57" s="155">
        <v>9</v>
      </c>
      <c r="N57" s="157">
        <v>7</v>
      </c>
      <c r="O57" s="151">
        <v>24</v>
      </c>
      <c r="P57" s="155">
        <v>8</v>
      </c>
      <c r="Q57" s="157">
        <v>17</v>
      </c>
      <c r="R57" s="151">
        <v>24</v>
      </c>
      <c r="S57" s="155">
        <v>4</v>
      </c>
      <c r="T57" s="157">
        <v>14</v>
      </c>
      <c r="U57" s="151">
        <v>16</v>
      </c>
      <c r="V57" s="155">
        <v>16</v>
      </c>
      <c r="W57" s="157">
        <v>3</v>
      </c>
      <c r="X57" s="151">
        <v>20</v>
      </c>
      <c r="Y57" s="155">
        <v>3</v>
      </c>
      <c r="Z57" s="157">
        <v>3</v>
      </c>
      <c r="AA57" s="151">
        <v>10</v>
      </c>
      <c r="AB57" s="155">
        <v>9</v>
      </c>
      <c r="AC57" s="157">
        <v>7</v>
      </c>
      <c r="AD57" s="151">
        <v>15</v>
      </c>
      <c r="AE57" s="155">
        <v>8</v>
      </c>
      <c r="AF57" s="157">
        <v>8</v>
      </c>
      <c r="AG57" s="151">
        <v>15</v>
      </c>
      <c r="AH57" s="155">
        <v>13</v>
      </c>
      <c r="AI57" s="157">
        <v>4</v>
      </c>
      <c r="AJ57" s="151">
        <v>15</v>
      </c>
      <c r="AK57" s="155">
        <v>3</v>
      </c>
      <c r="AL57" s="157">
        <v>5</v>
      </c>
      <c r="AM57" s="795">
        <f t="shared" si="0"/>
        <v>222</v>
      </c>
      <c r="AN57" s="47">
        <f t="shared" si="2"/>
        <v>0.55361596009975067</v>
      </c>
      <c r="AO57" s="824">
        <f>D57+G57+J57+M57+P57+S57+V57+Y57+AB57+AE57+AH57+AK57</f>
        <v>89</v>
      </c>
      <c r="AP57" s="49">
        <f t="shared" si="3"/>
        <v>0.22194513715710723</v>
      </c>
      <c r="AQ57" s="810">
        <f>E57+H57+K57+N57+Q57+T57+W57+Z57+AC57+AF57+AI57+AL57</f>
        <v>90</v>
      </c>
      <c r="AR57" s="51">
        <f t="shared" si="4"/>
        <v>0.22443890274314215</v>
      </c>
      <c r="AS57" s="804">
        <f t="shared" si="7"/>
        <v>401</v>
      </c>
    </row>
    <row r="58" spans="1:45" ht="18" customHeight="1" thickBot="1" x14ac:dyDescent="0.3">
      <c r="A58" s="959" t="s">
        <v>76</v>
      </c>
      <c r="B58" s="960"/>
      <c r="C58" s="151">
        <v>6</v>
      </c>
      <c r="D58" s="152">
        <v>0</v>
      </c>
      <c r="E58" s="177">
        <v>0</v>
      </c>
      <c r="F58" s="151">
        <v>4</v>
      </c>
      <c r="G58" s="155">
        <v>2</v>
      </c>
      <c r="H58" s="156">
        <v>1</v>
      </c>
      <c r="I58" s="151">
        <v>5</v>
      </c>
      <c r="J58" s="155">
        <v>1</v>
      </c>
      <c r="K58" s="157">
        <v>7</v>
      </c>
      <c r="L58" s="151">
        <v>1</v>
      </c>
      <c r="M58" s="155">
        <v>1</v>
      </c>
      <c r="N58" s="157">
        <v>2</v>
      </c>
      <c r="O58" s="151">
        <v>2</v>
      </c>
      <c r="P58" s="155">
        <v>3</v>
      </c>
      <c r="Q58" s="157">
        <v>2</v>
      </c>
      <c r="R58" s="151">
        <v>2</v>
      </c>
      <c r="S58" s="155">
        <v>6</v>
      </c>
      <c r="T58" s="157">
        <v>2</v>
      </c>
      <c r="U58" s="151">
        <v>1</v>
      </c>
      <c r="V58" s="155">
        <v>6</v>
      </c>
      <c r="W58" s="157">
        <v>2</v>
      </c>
      <c r="X58" s="151">
        <v>5</v>
      </c>
      <c r="Y58" s="155">
        <v>4</v>
      </c>
      <c r="Z58" s="157">
        <v>1</v>
      </c>
      <c r="AA58" s="151">
        <v>4</v>
      </c>
      <c r="AB58" s="155">
        <v>4</v>
      </c>
      <c r="AC58" s="157">
        <v>5</v>
      </c>
      <c r="AD58" s="151">
        <v>2</v>
      </c>
      <c r="AE58" s="155">
        <v>11</v>
      </c>
      <c r="AF58" s="157">
        <v>4</v>
      </c>
      <c r="AG58" s="151">
        <v>2</v>
      </c>
      <c r="AH58" s="155">
        <v>2</v>
      </c>
      <c r="AI58" s="157">
        <v>1</v>
      </c>
      <c r="AJ58" s="151">
        <v>0</v>
      </c>
      <c r="AK58" s="155">
        <v>4</v>
      </c>
      <c r="AL58" s="157">
        <v>3</v>
      </c>
      <c r="AM58" s="795">
        <f>C58+F58+I58+L58+O58+R58+U58+X58+AA57+AD58+AG58+AJ58</f>
        <v>40</v>
      </c>
      <c r="AN58" s="47">
        <f t="shared" si="2"/>
        <v>0.37037037037037035</v>
      </c>
      <c r="AO58" s="824">
        <f>D58+G58+J58+M58+P58+S58+V58+Y58+AB58+AE58+AH58+AK58</f>
        <v>44</v>
      </c>
      <c r="AP58" s="49">
        <f t="shared" si="3"/>
        <v>0.40740740740740738</v>
      </c>
      <c r="AQ58" s="810">
        <f>E58+H58+K58+N58+Q58+T58+W58+Z58+AC58+AF58+AI58+AL58</f>
        <v>30</v>
      </c>
      <c r="AR58" s="51">
        <f t="shared" si="4"/>
        <v>0.27777777777777779</v>
      </c>
      <c r="AS58" s="804">
        <f t="shared" si="7"/>
        <v>108</v>
      </c>
    </row>
    <row r="59" spans="1:45" ht="18" customHeight="1" thickBot="1" x14ac:dyDescent="0.3">
      <c r="A59" s="957" t="s">
        <v>77</v>
      </c>
      <c r="B59" s="958"/>
      <c r="C59" s="151">
        <v>9</v>
      </c>
      <c r="D59" s="152">
        <v>0</v>
      </c>
      <c r="E59" s="177">
        <v>1</v>
      </c>
      <c r="F59" s="151">
        <v>2</v>
      </c>
      <c r="G59" s="155">
        <v>2</v>
      </c>
      <c r="H59" s="156">
        <v>6</v>
      </c>
      <c r="I59" s="151">
        <v>10</v>
      </c>
      <c r="J59" s="155">
        <v>1</v>
      </c>
      <c r="K59" s="157">
        <v>5</v>
      </c>
      <c r="L59" s="151">
        <v>20</v>
      </c>
      <c r="M59" s="155">
        <v>2</v>
      </c>
      <c r="N59" s="157">
        <v>6</v>
      </c>
      <c r="O59" s="151">
        <v>15</v>
      </c>
      <c r="P59" s="155">
        <v>8</v>
      </c>
      <c r="Q59" s="157">
        <v>3</v>
      </c>
      <c r="R59" s="151">
        <v>11</v>
      </c>
      <c r="S59" s="155">
        <v>3</v>
      </c>
      <c r="T59" s="157">
        <v>6</v>
      </c>
      <c r="U59" s="151">
        <v>3</v>
      </c>
      <c r="V59" s="155">
        <v>0</v>
      </c>
      <c r="W59" s="157">
        <v>2</v>
      </c>
      <c r="X59" s="151">
        <v>5</v>
      </c>
      <c r="Y59" s="155">
        <v>3</v>
      </c>
      <c r="Z59" s="157">
        <v>0</v>
      </c>
      <c r="AA59" s="151">
        <v>12</v>
      </c>
      <c r="AB59" s="155">
        <v>1</v>
      </c>
      <c r="AC59" s="157">
        <v>1</v>
      </c>
      <c r="AD59" s="151">
        <v>5</v>
      </c>
      <c r="AE59" s="155">
        <v>2</v>
      </c>
      <c r="AF59" s="157">
        <v>2</v>
      </c>
      <c r="AG59" s="151">
        <v>13</v>
      </c>
      <c r="AH59" s="155">
        <v>1</v>
      </c>
      <c r="AI59" s="157">
        <v>2</v>
      </c>
      <c r="AJ59" s="151">
        <v>7</v>
      </c>
      <c r="AK59" s="155">
        <v>2</v>
      </c>
      <c r="AL59" s="157">
        <v>0</v>
      </c>
      <c r="AM59" s="795">
        <f>C59+F59+I59+L59+O59+R59+U59+X59+AA58+AD59+AG59+AJ59</f>
        <v>104</v>
      </c>
      <c r="AN59" s="47">
        <f t="shared" si="2"/>
        <v>0.60818713450292394</v>
      </c>
      <c r="AO59" s="824">
        <f>D59+G59+J59+M59+P59+S59+V59+Y59+AB59+AE59+AH59+AK59</f>
        <v>25</v>
      </c>
      <c r="AP59" s="49">
        <f t="shared" si="3"/>
        <v>0.14619883040935672</v>
      </c>
      <c r="AQ59" s="810">
        <f>E59+H59+K59+N59+Q59+T59+W59+Z59+AC59+AF59+AI59+AL59</f>
        <v>34</v>
      </c>
      <c r="AR59" s="51">
        <f t="shared" si="4"/>
        <v>0.19883040935672514</v>
      </c>
      <c r="AS59" s="804">
        <f t="shared" si="7"/>
        <v>171</v>
      </c>
    </row>
    <row r="60" spans="1:45" s="178" customFormat="1" ht="17.25" customHeight="1" thickBot="1" x14ac:dyDescent="0.3">
      <c r="A60" s="934" t="s">
        <v>78</v>
      </c>
      <c r="B60" s="935"/>
      <c r="C60" s="151">
        <v>9</v>
      </c>
      <c r="D60" s="152">
        <v>0</v>
      </c>
      <c r="E60" s="177">
        <v>1</v>
      </c>
      <c r="F60" s="151">
        <v>3</v>
      </c>
      <c r="G60" s="155">
        <v>2</v>
      </c>
      <c r="H60" s="156">
        <v>6</v>
      </c>
      <c r="I60" s="151">
        <v>12</v>
      </c>
      <c r="J60" s="155">
        <v>1</v>
      </c>
      <c r="K60" s="157">
        <v>5</v>
      </c>
      <c r="L60" s="151">
        <v>23</v>
      </c>
      <c r="M60" s="155">
        <v>3</v>
      </c>
      <c r="N60" s="157">
        <v>6</v>
      </c>
      <c r="O60" s="151">
        <v>18</v>
      </c>
      <c r="P60" s="155">
        <v>8</v>
      </c>
      <c r="Q60" s="157">
        <v>3</v>
      </c>
      <c r="R60" s="151">
        <v>11</v>
      </c>
      <c r="S60" s="155">
        <v>3</v>
      </c>
      <c r="T60" s="157">
        <v>6</v>
      </c>
      <c r="U60" s="151">
        <v>3</v>
      </c>
      <c r="V60" s="155">
        <v>0</v>
      </c>
      <c r="W60" s="157">
        <v>2</v>
      </c>
      <c r="X60" s="151">
        <v>5</v>
      </c>
      <c r="Y60" s="155">
        <v>3</v>
      </c>
      <c r="Z60" s="157">
        <v>0</v>
      </c>
      <c r="AA60" s="151">
        <v>14</v>
      </c>
      <c r="AB60" s="155">
        <v>1</v>
      </c>
      <c r="AC60" s="157">
        <v>1</v>
      </c>
      <c r="AD60" s="151">
        <v>6</v>
      </c>
      <c r="AE60" s="155">
        <v>2</v>
      </c>
      <c r="AF60" s="157">
        <v>2</v>
      </c>
      <c r="AG60" s="151">
        <v>16</v>
      </c>
      <c r="AH60" s="155">
        <v>1</v>
      </c>
      <c r="AI60" s="157">
        <v>2</v>
      </c>
      <c r="AJ60" s="151">
        <v>9</v>
      </c>
      <c r="AK60" s="155">
        <v>2</v>
      </c>
      <c r="AL60" s="157">
        <v>0</v>
      </c>
      <c r="AM60" s="798">
        <f t="shared" ref="AM60:AM75" si="10">C60+F60+I60+L60+O60+R60+U60+X60+AA60+AD60+AG60+AJ60</f>
        <v>129</v>
      </c>
      <c r="AN60" s="47">
        <f t="shared" si="2"/>
        <v>0.68253968253968256</v>
      </c>
      <c r="AO60" s="824">
        <f>D60+G60+J60+M60+P60+S60+V60+Y60+AB60+AE60+AH60+AK60</f>
        <v>26</v>
      </c>
      <c r="AP60" s="49">
        <f t="shared" si="3"/>
        <v>0.13756613756613756</v>
      </c>
      <c r="AQ60" s="810">
        <f>E60+H60+K60+N60+Q60+T60+W60+Z60+AC60+AF60+AI60+AL60</f>
        <v>34</v>
      </c>
      <c r="AR60" s="51">
        <f t="shared" si="4"/>
        <v>0.17989417989417988</v>
      </c>
      <c r="AS60" s="804">
        <f t="shared" si="7"/>
        <v>189</v>
      </c>
    </row>
    <row r="61" spans="1:45" ht="17.25" customHeight="1" thickBot="1" x14ac:dyDescent="0.3">
      <c r="A61" s="912" t="s">
        <v>79</v>
      </c>
      <c r="B61" s="422" t="s">
        <v>80</v>
      </c>
      <c r="C61" s="42">
        <v>9</v>
      </c>
      <c r="D61" s="43">
        <v>0</v>
      </c>
      <c r="E61" s="121">
        <v>1</v>
      </c>
      <c r="F61" s="122">
        <v>9</v>
      </c>
      <c r="G61" s="45">
        <v>1</v>
      </c>
      <c r="H61" s="123">
        <v>0</v>
      </c>
      <c r="I61" s="42">
        <v>10</v>
      </c>
      <c r="J61" s="45">
        <v>0</v>
      </c>
      <c r="K61" s="46">
        <v>0</v>
      </c>
      <c r="L61" s="42">
        <v>7</v>
      </c>
      <c r="M61" s="45">
        <v>1</v>
      </c>
      <c r="N61" s="46">
        <v>3</v>
      </c>
      <c r="O61" s="42">
        <v>15</v>
      </c>
      <c r="P61" s="45">
        <v>2</v>
      </c>
      <c r="Q61" s="46">
        <v>2</v>
      </c>
      <c r="R61" s="42">
        <v>18</v>
      </c>
      <c r="S61" s="45">
        <v>1</v>
      </c>
      <c r="T61" s="46">
        <v>2</v>
      </c>
      <c r="U61" s="42">
        <v>11</v>
      </c>
      <c r="V61" s="45">
        <v>0</v>
      </c>
      <c r="W61" s="46">
        <v>1</v>
      </c>
      <c r="X61" s="42">
        <v>9</v>
      </c>
      <c r="Y61" s="45">
        <v>2</v>
      </c>
      <c r="Z61" s="46">
        <v>2</v>
      </c>
      <c r="AA61" s="42">
        <v>15</v>
      </c>
      <c r="AB61" s="45">
        <v>0</v>
      </c>
      <c r="AC61" s="46">
        <v>1</v>
      </c>
      <c r="AD61" s="42">
        <v>7</v>
      </c>
      <c r="AE61" s="45">
        <v>0</v>
      </c>
      <c r="AF61" s="46">
        <v>0</v>
      </c>
      <c r="AG61" s="42">
        <v>7</v>
      </c>
      <c r="AH61" s="45">
        <v>0</v>
      </c>
      <c r="AI61" s="46">
        <v>1</v>
      </c>
      <c r="AJ61" s="42">
        <v>8</v>
      </c>
      <c r="AK61" s="45">
        <v>0</v>
      </c>
      <c r="AL61" s="46">
        <v>2</v>
      </c>
      <c r="AM61" s="797">
        <f t="shared" si="10"/>
        <v>125</v>
      </c>
      <c r="AN61" s="47">
        <f t="shared" si="2"/>
        <v>0.85034013605442171</v>
      </c>
      <c r="AO61" s="824">
        <f t="shared" si="5"/>
        <v>7</v>
      </c>
      <c r="AP61" s="49">
        <f t="shared" si="3"/>
        <v>4.7619047619047616E-2</v>
      </c>
      <c r="AQ61" s="810">
        <f t="shared" si="6"/>
        <v>15</v>
      </c>
      <c r="AR61" s="51">
        <f t="shared" si="4"/>
        <v>0.10204081632653061</v>
      </c>
      <c r="AS61" s="804">
        <f t="shared" si="7"/>
        <v>147</v>
      </c>
    </row>
    <row r="62" spans="1:45" ht="17.25" customHeight="1" thickBot="1" x14ac:dyDescent="0.3">
      <c r="A62" s="913"/>
      <c r="B62" s="423" t="s">
        <v>81</v>
      </c>
      <c r="C62" s="83">
        <v>11</v>
      </c>
      <c r="D62" s="149">
        <v>0</v>
      </c>
      <c r="E62" s="150">
        <v>0</v>
      </c>
      <c r="F62" s="142">
        <v>11</v>
      </c>
      <c r="G62" s="143">
        <v>1</v>
      </c>
      <c r="H62" s="144">
        <v>0</v>
      </c>
      <c r="I62" s="83">
        <v>9</v>
      </c>
      <c r="J62" s="143">
        <v>0</v>
      </c>
      <c r="K62" s="64">
        <v>0</v>
      </c>
      <c r="L62" s="83">
        <v>8</v>
      </c>
      <c r="M62" s="143">
        <v>1</v>
      </c>
      <c r="N62" s="64">
        <v>3</v>
      </c>
      <c r="O62" s="83">
        <v>17</v>
      </c>
      <c r="P62" s="143">
        <v>2</v>
      </c>
      <c r="Q62" s="64">
        <v>2</v>
      </c>
      <c r="R62" s="83">
        <v>19</v>
      </c>
      <c r="S62" s="143">
        <v>1</v>
      </c>
      <c r="T62" s="64">
        <v>2</v>
      </c>
      <c r="U62" s="83">
        <v>13</v>
      </c>
      <c r="V62" s="143">
        <v>0</v>
      </c>
      <c r="W62" s="64">
        <v>1</v>
      </c>
      <c r="X62" s="83">
        <v>9</v>
      </c>
      <c r="Y62" s="143">
        <v>2</v>
      </c>
      <c r="Z62" s="64">
        <v>2</v>
      </c>
      <c r="AA62" s="83">
        <v>13</v>
      </c>
      <c r="AB62" s="143">
        <v>0</v>
      </c>
      <c r="AC62" s="64">
        <v>2</v>
      </c>
      <c r="AD62" s="83">
        <v>4</v>
      </c>
      <c r="AE62" s="143">
        <v>0</v>
      </c>
      <c r="AF62" s="64">
        <v>1</v>
      </c>
      <c r="AG62" s="83">
        <v>10</v>
      </c>
      <c r="AH62" s="143">
        <v>0</v>
      </c>
      <c r="AI62" s="64">
        <v>1</v>
      </c>
      <c r="AJ62" s="83">
        <v>6</v>
      </c>
      <c r="AK62" s="143">
        <v>0</v>
      </c>
      <c r="AL62" s="64">
        <v>2</v>
      </c>
      <c r="AM62" s="795">
        <f t="shared" si="10"/>
        <v>130</v>
      </c>
      <c r="AN62" s="47">
        <f t="shared" si="2"/>
        <v>0.84967320261437906</v>
      </c>
      <c r="AO62" s="824">
        <f t="shared" si="5"/>
        <v>7</v>
      </c>
      <c r="AP62" s="49">
        <f t="shared" si="3"/>
        <v>4.5751633986928102E-2</v>
      </c>
      <c r="AQ62" s="810">
        <f t="shared" si="6"/>
        <v>16</v>
      </c>
      <c r="AR62" s="51">
        <f t="shared" si="4"/>
        <v>0.10457516339869281</v>
      </c>
      <c r="AS62" s="804">
        <f t="shared" si="7"/>
        <v>153</v>
      </c>
    </row>
    <row r="63" spans="1:45" ht="17.25" customHeight="1" thickBot="1" x14ac:dyDescent="0.3">
      <c r="A63" s="913"/>
      <c r="B63" s="424" t="s">
        <v>82</v>
      </c>
      <c r="C63" s="91">
        <v>0</v>
      </c>
      <c r="D63" s="167">
        <v>0</v>
      </c>
      <c r="E63" s="179">
        <v>0</v>
      </c>
      <c r="F63" s="93">
        <v>0</v>
      </c>
      <c r="G63" s="145">
        <v>0</v>
      </c>
      <c r="H63" s="94">
        <v>0</v>
      </c>
      <c r="I63" s="91">
        <v>0</v>
      </c>
      <c r="J63" s="145">
        <v>0</v>
      </c>
      <c r="K63" s="92">
        <v>0</v>
      </c>
      <c r="L63" s="91">
        <v>0</v>
      </c>
      <c r="M63" s="145">
        <v>0</v>
      </c>
      <c r="N63" s="92">
        <v>0</v>
      </c>
      <c r="O63" s="91">
        <v>0</v>
      </c>
      <c r="P63" s="145">
        <v>0</v>
      </c>
      <c r="Q63" s="92">
        <v>0</v>
      </c>
      <c r="R63" s="91">
        <v>0</v>
      </c>
      <c r="S63" s="145">
        <v>0</v>
      </c>
      <c r="T63" s="92">
        <v>0</v>
      </c>
      <c r="U63" s="91">
        <v>0</v>
      </c>
      <c r="V63" s="145">
        <v>0</v>
      </c>
      <c r="W63" s="92">
        <v>0</v>
      </c>
      <c r="X63" s="91">
        <v>0</v>
      </c>
      <c r="Y63" s="145">
        <v>0</v>
      </c>
      <c r="Z63" s="92">
        <v>0</v>
      </c>
      <c r="AA63" s="91">
        <v>0</v>
      </c>
      <c r="AB63" s="145">
        <v>0</v>
      </c>
      <c r="AC63" s="92">
        <v>0</v>
      </c>
      <c r="AD63" s="91">
        <v>0</v>
      </c>
      <c r="AE63" s="145">
        <v>0</v>
      </c>
      <c r="AF63" s="92">
        <v>0</v>
      </c>
      <c r="AG63" s="91">
        <v>0</v>
      </c>
      <c r="AH63" s="145">
        <v>0</v>
      </c>
      <c r="AI63" s="92">
        <v>0</v>
      </c>
      <c r="AJ63" s="91">
        <v>0</v>
      </c>
      <c r="AK63" s="145">
        <v>0</v>
      </c>
      <c r="AL63" s="92">
        <v>0</v>
      </c>
      <c r="AM63" s="795">
        <f t="shared" si="10"/>
        <v>0</v>
      </c>
      <c r="AN63" s="47">
        <v>0</v>
      </c>
      <c r="AO63" s="824">
        <f t="shared" si="5"/>
        <v>0</v>
      </c>
      <c r="AP63" s="49">
        <v>0</v>
      </c>
      <c r="AQ63" s="810">
        <f t="shared" si="6"/>
        <v>0</v>
      </c>
      <c r="AR63" s="51">
        <v>0</v>
      </c>
      <c r="AS63" s="803">
        <f t="shared" si="7"/>
        <v>0</v>
      </c>
    </row>
    <row r="64" spans="1:45" ht="17.25" customHeight="1" thickBot="1" x14ac:dyDescent="0.3">
      <c r="A64" s="913"/>
      <c r="B64" s="424" t="s">
        <v>83</v>
      </c>
      <c r="C64" s="91">
        <v>0</v>
      </c>
      <c r="D64" s="167">
        <v>0</v>
      </c>
      <c r="E64" s="179">
        <v>0</v>
      </c>
      <c r="F64" s="93">
        <v>0</v>
      </c>
      <c r="G64" s="145">
        <v>0</v>
      </c>
      <c r="H64" s="94">
        <v>0</v>
      </c>
      <c r="I64" s="91">
        <v>0</v>
      </c>
      <c r="J64" s="145">
        <v>0</v>
      </c>
      <c r="K64" s="92">
        <v>0</v>
      </c>
      <c r="L64" s="91">
        <v>0</v>
      </c>
      <c r="M64" s="145">
        <v>0</v>
      </c>
      <c r="N64" s="92">
        <v>0</v>
      </c>
      <c r="O64" s="91">
        <v>0</v>
      </c>
      <c r="P64" s="145">
        <v>0</v>
      </c>
      <c r="Q64" s="92">
        <v>0</v>
      </c>
      <c r="R64" s="91">
        <v>0</v>
      </c>
      <c r="S64" s="145">
        <v>0</v>
      </c>
      <c r="T64" s="92">
        <v>1</v>
      </c>
      <c r="U64" s="91">
        <v>0</v>
      </c>
      <c r="V64" s="145">
        <v>0</v>
      </c>
      <c r="W64" s="92">
        <v>0</v>
      </c>
      <c r="X64" s="91">
        <v>0</v>
      </c>
      <c r="Y64" s="145">
        <v>0</v>
      </c>
      <c r="Z64" s="92">
        <v>0</v>
      </c>
      <c r="AA64" s="91">
        <v>1</v>
      </c>
      <c r="AB64" s="145">
        <v>0</v>
      </c>
      <c r="AC64" s="92">
        <v>0</v>
      </c>
      <c r="AD64" s="91">
        <v>0</v>
      </c>
      <c r="AE64" s="145">
        <v>0</v>
      </c>
      <c r="AF64" s="92">
        <v>0</v>
      </c>
      <c r="AG64" s="91">
        <v>0</v>
      </c>
      <c r="AH64" s="145">
        <v>0</v>
      </c>
      <c r="AI64" s="92">
        <v>0</v>
      </c>
      <c r="AJ64" s="91">
        <v>0</v>
      </c>
      <c r="AK64" s="145">
        <v>0</v>
      </c>
      <c r="AL64" s="92">
        <v>0</v>
      </c>
      <c r="AM64" s="795">
        <f t="shared" si="10"/>
        <v>1</v>
      </c>
      <c r="AN64" s="47">
        <f t="shared" si="2"/>
        <v>0.5</v>
      </c>
      <c r="AO64" s="824">
        <f t="shared" si="5"/>
        <v>0</v>
      </c>
      <c r="AP64" s="49">
        <f t="shared" si="3"/>
        <v>0</v>
      </c>
      <c r="AQ64" s="810">
        <f t="shared" si="6"/>
        <v>1</v>
      </c>
      <c r="AR64" s="51">
        <f t="shared" si="4"/>
        <v>0.5</v>
      </c>
      <c r="AS64" s="803">
        <f t="shared" si="7"/>
        <v>2</v>
      </c>
    </row>
    <row r="65" spans="1:45" ht="17.25" customHeight="1" thickBot="1" x14ac:dyDescent="0.3">
      <c r="A65" s="913"/>
      <c r="B65" s="424" t="s">
        <v>84</v>
      </c>
      <c r="C65" s="91">
        <v>1</v>
      </c>
      <c r="D65" s="167">
        <v>0</v>
      </c>
      <c r="E65" s="179">
        <v>0</v>
      </c>
      <c r="F65" s="93">
        <v>0</v>
      </c>
      <c r="G65" s="145">
        <v>0</v>
      </c>
      <c r="H65" s="94">
        <v>0</v>
      </c>
      <c r="I65" s="91">
        <v>2</v>
      </c>
      <c r="J65" s="145">
        <v>0</v>
      </c>
      <c r="K65" s="92">
        <v>0</v>
      </c>
      <c r="L65" s="91">
        <v>0</v>
      </c>
      <c r="M65" s="145">
        <v>0</v>
      </c>
      <c r="N65" s="92">
        <v>0</v>
      </c>
      <c r="O65" s="91">
        <v>0</v>
      </c>
      <c r="P65" s="145">
        <v>0</v>
      </c>
      <c r="Q65" s="92">
        <v>0</v>
      </c>
      <c r="R65" s="91">
        <v>0</v>
      </c>
      <c r="S65" s="145">
        <v>0</v>
      </c>
      <c r="T65" s="92">
        <v>0</v>
      </c>
      <c r="U65" s="91">
        <v>0</v>
      </c>
      <c r="V65" s="145">
        <v>0</v>
      </c>
      <c r="W65" s="92">
        <v>0</v>
      </c>
      <c r="X65" s="91">
        <v>0</v>
      </c>
      <c r="Y65" s="145">
        <v>0</v>
      </c>
      <c r="Z65" s="92">
        <v>0</v>
      </c>
      <c r="AA65" s="91">
        <v>1</v>
      </c>
      <c r="AB65" s="145">
        <v>0</v>
      </c>
      <c r="AC65" s="92">
        <v>0</v>
      </c>
      <c r="AD65" s="91">
        <v>0</v>
      </c>
      <c r="AE65" s="145">
        <v>0</v>
      </c>
      <c r="AF65" s="92">
        <v>0</v>
      </c>
      <c r="AG65" s="91">
        <v>0</v>
      </c>
      <c r="AH65" s="145">
        <v>0</v>
      </c>
      <c r="AI65" s="92">
        <v>0</v>
      </c>
      <c r="AJ65" s="91">
        <v>0</v>
      </c>
      <c r="AK65" s="145">
        <v>0</v>
      </c>
      <c r="AL65" s="92">
        <v>0</v>
      </c>
      <c r="AM65" s="795">
        <f t="shared" si="10"/>
        <v>4</v>
      </c>
      <c r="AN65" s="47">
        <f t="shared" si="2"/>
        <v>1</v>
      </c>
      <c r="AO65" s="824">
        <f t="shared" si="5"/>
        <v>0</v>
      </c>
      <c r="AP65" s="49">
        <f t="shared" si="3"/>
        <v>0</v>
      </c>
      <c r="AQ65" s="810">
        <f t="shared" si="6"/>
        <v>0</v>
      </c>
      <c r="AR65" s="51">
        <f t="shared" si="4"/>
        <v>0</v>
      </c>
      <c r="AS65" s="803">
        <f t="shared" si="7"/>
        <v>4</v>
      </c>
    </row>
    <row r="66" spans="1:45" ht="17.25" customHeight="1" thickBot="1" x14ac:dyDescent="0.3">
      <c r="A66" s="913"/>
      <c r="B66" s="424" t="s">
        <v>85</v>
      </c>
      <c r="C66" s="91">
        <v>0</v>
      </c>
      <c r="D66" s="167">
        <v>0</v>
      </c>
      <c r="E66" s="179">
        <v>0</v>
      </c>
      <c r="F66" s="93">
        <v>2</v>
      </c>
      <c r="G66" s="145">
        <v>0</v>
      </c>
      <c r="H66" s="94">
        <v>0</v>
      </c>
      <c r="I66" s="91">
        <v>1</v>
      </c>
      <c r="J66" s="145">
        <v>0</v>
      </c>
      <c r="K66" s="92">
        <v>0</v>
      </c>
      <c r="L66" s="91">
        <v>0</v>
      </c>
      <c r="M66" s="145">
        <v>0</v>
      </c>
      <c r="N66" s="92">
        <v>0</v>
      </c>
      <c r="O66" s="91">
        <v>0</v>
      </c>
      <c r="P66" s="145">
        <v>0</v>
      </c>
      <c r="Q66" s="92">
        <v>0</v>
      </c>
      <c r="R66" s="91">
        <v>0</v>
      </c>
      <c r="S66" s="145">
        <v>0</v>
      </c>
      <c r="T66" s="92">
        <v>0</v>
      </c>
      <c r="U66" s="91">
        <v>1</v>
      </c>
      <c r="V66" s="145">
        <v>0</v>
      </c>
      <c r="W66" s="92">
        <v>2</v>
      </c>
      <c r="X66" s="91">
        <v>0</v>
      </c>
      <c r="Y66" s="145">
        <v>0</v>
      </c>
      <c r="Z66" s="92">
        <v>0</v>
      </c>
      <c r="AA66" s="91">
        <v>2</v>
      </c>
      <c r="AB66" s="145">
        <v>0</v>
      </c>
      <c r="AC66" s="92">
        <v>2</v>
      </c>
      <c r="AD66" s="91">
        <v>2</v>
      </c>
      <c r="AE66" s="145">
        <v>0</v>
      </c>
      <c r="AF66" s="92">
        <v>1</v>
      </c>
      <c r="AG66" s="91">
        <v>0</v>
      </c>
      <c r="AH66" s="145">
        <v>0</v>
      </c>
      <c r="AI66" s="92">
        <v>0</v>
      </c>
      <c r="AJ66" s="91">
        <v>0</v>
      </c>
      <c r="AK66" s="145">
        <v>0</v>
      </c>
      <c r="AL66" s="92">
        <v>0</v>
      </c>
      <c r="AM66" s="795">
        <f t="shared" si="10"/>
        <v>8</v>
      </c>
      <c r="AN66" s="47">
        <f t="shared" si="2"/>
        <v>0.61538461538461542</v>
      </c>
      <c r="AO66" s="824">
        <f t="shared" si="5"/>
        <v>0</v>
      </c>
      <c r="AP66" s="49">
        <f t="shared" si="3"/>
        <v>0</v>
      </c>
      <c r="AQ66" s="810">
        <f t="shared" si="6"/>
        <v>5</v>
      </c>
      <c r="AR66" s="51">
        <f t="shared" si="4"/>
        <v>0.38461538461538464</v>
      </c>
      <c r="AS66" s="803">
        <f t="shared" si="7"/>
        <v>13</v>
      </c>
    </row>
    <row r="67" spans="1:45" ht="17.25" customHeight="1" thickBot="1" x14ac:dyDescent="0.3">
      <c r="A67" s="913"/>
      <c r="B67" s="424" t="s">
        <v>86</v>
      </c>
      <c r="C67" s="91">
        <v>0</v>
      </c>
      <c r="D67" s="167">
        <v>0</v>
      </c>
      <c r="E67" s="179">
        <v>0</v>
      </c>
      <c r="F67" s="93">
        <v>0</v>
      </c>
      <c r="G67" s="145">
        <v>0</v>
      </c>
      <c r="H67" s="94">
        <v>0</v>
      </c>
      <c r="I67" s="180">
        <v>0</v>
      </c>
      <c r="J67" s="145">
        <v>0</v>
      </c>
      <c r="K67" s="92">
        <v>0</v>
      </c>
      <c r="L67" s="180">
        <v>0</v>
      </c>
      <c r="M67" s="145">
        <v>0</v>
      </c>
      <c r="N67" s="92">
        <v>0</v>
      </c>
      <c r="O67" s="180">
        <v>0</v>
      </c>
      <c r="P67" s="145">
        <v>0</v>
      </c>
      <c r="Q67" s="92">
        <v>0</v>
      </c>
      <c r="R67" s="180">
        <v>0</v>
      </c>
      <c r="S67" s="145">
        <v>0</v>
      </c>
      <c r="T67" s="92">
        <v>0</v>
      </c>
      <c r="U67" s="180">
        <v>0</v>
      </c>
      <c r="V67" s="145">
        <v>0</v>
      </c>
      <c r="W67" s="92">
        <v>0</v>
      </c>
      <c r="X67" s="180">
        <v>0</v>
      </c>
      <c r="Y67" s="145">
        <v>0</v>
      </c>
      <c r="Z67" s="92">
        <v>0</v>
      </c>
      <c r="AA67" s="180">
        <v>0</v>
      </c>
      <c r="AB67" s="145">
        <v>0</v>
      </c>
      <c r="AC67" s="92">
        <v>0</v>
      </c>
      <c r="AD67" s="180">
        <v>0</v>
      </c>
      <c r="AE67" s="145">
        <v>0</v>
      </c>
      <c r="AF67" s="92">
        <v>0</v>
      </c>
      <c r="AG67" s="180">
        <v>0</v>
      </c>
      <c r="AH67" s="145">
        <v>0</v>
      </c>
      <c r="AI67" s="92">
        <v>0</v>
      </c>
      <c r="AJ67" s="180">
        <v>0</v>
      </c>
      <c r="AK67" s="145">
        <v>0</v>
      </c>
      <c r="AL67" s="92">
        <v>0</v>
      </c>
      <c r="AM67" s="796">
        <f t="shared" si="10"/>
        <v>0</v>
      </c>
      <c r="AN67" s="97">
        <v>0</v>
      </c>
      <c r="AO67" s="826">
        <f t="shared" si="5"/>
        <v>0</v>
      </c>
      <c r="AP67" s="98">
        <v>0</v>
      </c>
      <c r="AQ67" s="811">
        <f t="shared" si="6"/>
        <v>0</v>
      </c>
      <c r="AR67" s="99">
        <v>0</v>
      </c>
      <c r="AS67" s="803">
        <f t="shared" si="7"/>
        <v>0</v>
      </c>
    </row>
    <row r="68" spans="1:45" ht="17.25" customHeight="1" thickBot="1" x14ac:dyDescent="0.3">
      <c r="A68" s="912" t="s">
        <v>87</v>
      </c>
      <c r="B68" s="422" t="s">
        <v>88</v>
      </c>
      <c r="C68" s="74">
        <v>9</v>
      </c>
      <c r="D68" s="101">
        <v>12</v>
      </c>
      <c r="E68" s="181">
        <v>11</v>
      </c>
      <c r="F68" s="74">
        <v>16</v>
      </c>
      <c r="G68" s="101">
        <v>14</v>
      </c>
      <c r="H68" s="82">
        <v>14</v>
      </c>
      <c r="I68" s="74">
        <v>20</v>
      </c>
      <c r="J68" s="101">
        <v>13</v>
      </c>
      <c r="K68" s="82">
        <v>4</v>
      </c>
      <c r="L68" s="74">
        <v>33</v>
      </c>
      <c r="M68" s="101">
        <v>12</v>
      </c>
      <c r="N68" s="82">
        <v>10</v>
      </c>
      <c r="O68" s="74">
        <v>17</v>
      </c>
      <c r="P68" s="101">
        <v>13</v>
      </c>
      <c r="Q68" s="82">
        <v>10</v>
      </c>
      <c r="R68" s="74">
        <v>41</v>
      </c>
      <c r="S68" s="101">
        <v>10</v>
      </c>
      <c r="T68" s="82">
        <v>17</v>
      </c>
      <c r="U68" s="74">
        <v>15</v>
      </c>
      <c r="V68" s="101">
        <v>9</v>
      </c>
      <c r="W68" s="82">
        <v>10</v>
      </c>
      <c r="X68" s="74">
        <v>25</v>
      </c>
      <c r="Y68" s="101">
        <v>10</v>
      </c>
      <c r="Z68" s="82">
        <v>15</v>
      </c>
      <c r="AA68" s="74">
        <v>25</v>
      </c>
      <c r="AB68" s="101">
        <v>17</v>
      </c>
      <c r="AC68" s="82">
        <v>7</v>
      </c>
      <c r="AD68" s="74">
        <v>31</v>
      </c>
      <c r="AE68" s="101">
        <v>6</v>
      </c>
      <c r="AF68" s="82">
        <v>7</v>
      </c>
      <c r="AG68" s="74">
        <v>21</v>
      </c>
      <c r="AH68" s="101">
        <v>24</v>
      </c>
      <c r="AI68" s="82">
        <v>18</v>
      </c>
      <c r="AJ68" s="74">
        <v>17</v>
      </c>
      <c r="AK68" s="101">
        <v>16</v>
      </c>
      <c r="AL68" s="82">
        <v>10</v>
      </c>
      <c r="AM68" s="796">
        <f t="shared" si="10"/>
        <v>270</v>
      </c>
      <c r="AN68" s="97">
        <f t="shared" si="2"/>
        <v>0.48300536672629696</v>
      </c>
      <c r="AO68" s="826">
        <f t="shared" si="5"/>
        <v>156</v>
      </c>
      <c r="AP68" s="98">
        <f t="shared" si="3"/>
        <v>0.27906976744186046</v>
      </c>
      <c r="AQ68" s="811">
        <f t="shared" si="6"/>
        <v>133</v>
      </c>
      <c r="AR68" s="99">
        <f t="shared" si="4"/>
        <v>0.23792486583184258</v>
      </c>
      <c r="AS68" s="803">
        <f t="shared" si="7"/>
        <v>559</v>
      </c>
    </row>
    <row r="69" spans="1:45" ht="17.25" customHeight="1" thickBot="1" x14ac:dyDescent="0.3">
      <c r="A69" s="913"/>
      <c r="B69" s="423" t="s">
        <v>89</v>
      </c>
      <c r="C69" s="83">
        <v>12</v>
      </c>
      <c r="D69" s="143">
        <v>5</v>
      </c>
      <c r="E69" s="182">
        <v>4</v>
      </c>
      <c r="F69" s="83">
        <v>22</v>
      </c>
      <c r="G69" s="143">
        <v>14</v>
      </c>
      <c r="H69" s="144">
        <v>3</v>
      </c>
      <c r="I69" s="83">
        <v>29</v>
      </c>
      <c r="J69" s="143">
        <v>21</v>
      </c>
      <c r="K69" s="144">
        <v>2</v>
      </c>
      <c r="L69" s="83">
        <v>20</v>
      </c>
      <c r="M69" s="143">
        <v>17</v>
      </c>
      <c r="N69" s="144">
        <v>7</v>
      </c>
      <c r="O69" s="83">
        <v>20</v>
      </c>
      <c r="P69" s="143">
        <v>10</v>
      </c>
      <c r="Q69" s="144">
        <v>6</v>
      </c>
      <c r="R69" s="83">
        <v>32</v>
      </c>
      <c r="S69" s="143">
        <v>24</v>
      </c>
      <c r="T69" s="144">
        <v>27</v>
      </c>
      <c r="U69" s="83">
        <v>27</v>
      </c>
      <c r="V69" s="143">
        <v>12</v>
      </c>
      <c r="W69" s="144">
        <v>12</v>
      </c>
      <c r="X69" s="83">
        <v>27</v>
      </c>
      <c r="Y69" s="143">
        <v>22</v>
      </c>
      <c r="Z69" s="144">
        <v>16</v>
      </c>
      <c r="AA69" s="83">
        <v>19</v>
      </c>
      <c r="AB69" s="143">
        <v>11</v>
      </c>
      <c r="AC69" s="144">
        <v>4</v>
      </c>
      <c r="AD69" s="83">
        <v>23</v>
      </c>
      <c r="AE69" s="143">
        <v>16</v>
      </c>
      <c r="AF69" s="144">
        <v>3</v>
      </c>
      <c r="AG69" s="83">
        <v>19</v>
      </c>
      <c r="AH69" s="143">
        <v>20</v>
      </c>
      <c r="AI69" s="144">
        <v>15</v>
      </c>
      <c r="AJ69" s="83">
        <v>9</v>
      </c>
      <c r="AK69" s="143">
        <v>9</v>
      </c>
      <c r="AL69" s="144">
        <v>7</v>
      </c>
      <c r="AM69" s="796">
        <f t="shared" si="10"/>
        <v>259</v>
      </c>
      <c r="AN69" s="97">
        <f t="shared" si="2"/>
        <v>0.47435897435897434</v>
      </c>
      <c r="AO69" s="826">
        <f t="shared" si="5"/>
        <v>181</v>
      </c>
      <c r="AP69" s="98">
        <f t="shared" si="3"/>
        <v>0.33150183150183149</v>
      </c>
      <c r="AQ69" s="811">
        <f t="shared" si="6"/>
        <v>106</v>
      </c>
      <c r="AR69" s="99">
        <f t="shared" si="4"/>
        <v>0.19413919413919414</v>
      </c>
      <c r="AS69" s="806">
        <f t="shared" si="7"/>
        <v>546</v>
      </c>
    </row>
    <row r="70" spans="1:45" ht="17.25" customHeight="1" thickBot="1" x14ac:dyDescent="0.3">
      <c r="A70" s="913"/>
      <c r="B70" s="423" t="s">
        <v>90</v>
      </c>
      <c r="C70" s="83">
        <v>1</v>
      </c>
      <c r="D70" s="143">
        <v>3</v>
      </c>
      <c r="E70" s="182">
        <v>1</v>
      </c>
      <c r="F70" s="83">
        <v>1</v>
      </c>
      <c r="G70" s="143">
        <v>1</v>
      </c>
      <c r="H70" s="144">
        <v>0</v>
      </c>
      <c r="I70" s="83">
        <v>1</v>
      </c>
      <c r="J70" s="143">
        <v>0</v>
      </c>
      <c r="K70" s="144">
        <v>1</v>
      </c>
      <c r="L70" s="83">
        <v>1</v>
      </c>
      <c r="M70" s="143">
        <v>0</v>
      </c>
      <c r="N70" s="144">
        <v>2</v>
      </c>
      <c r="O70" s="83">
        <v>3</v>
      </c>
      <c r="P70" s="143">
        <v>2</v>
      </c>
      <c r="Q70" s="144">
        <v>0</v>
      </c>
      <c r="R70" s="83">
        <v>0</v>
      </c>
      <c r="S70" s="143">
        <v>0</v>
      </c>
      <c r="T70" s="144">
        <v>3</v>
      </c>
      <c r="U70" s="83">
        <v>2</v>
      </c>
      <c r="V70" s="143">
        <v>1</v>
      </c>
      <c r="W70" s="144">
        <v>0</v>
      </c>
      <c r="X70" s="83">
        <v>1</v>
      </c>
      <c r="Y70" s="143">
        <v>2</v>
      </c>
      <c r="Z70" s="144">
        <v>0</v>
      </c>
      <c r="AA70" s="83">
        <v>3</v>
      </c>
      <c r="AB70" s="143">
        <v>1</v>
      </c>
      <c r="AC70" s="144">
        <v>1</v>
      </c>
      <c r="AD70" s="83">
        <v>7</v>
      </c>
      <c r="AE70" s="143">
        <v>5</v>
      </c>
      <c r="AF70" s="144">
        <v>1</v>
      </c>
      <c r="AG70" s="83">
        <v>1</v>
      </c>
      <c r="AH70" s="143">
        <v>3</v>
      </c>
      <c r="AI70" s="144">
        <v>4</v>
      </c>
      <c r="AJ70" s="83">
        <v>1</v>
      </c>
      <c r="AK70" s="143">
        <v>4</v>
      </c>
      <c r="AL70" s="144">
        <v>3</v>
      </c>
      <c r="AM70" s="796">
        <f t="shared" si="10"/>
        <v>22</v>
      </c>
      <c r="AN70" s="97">
        <f t="shared" si="2"/>
        <v>0.36666666666666664</v>
      </c>
      <c r="AO70" s="826">
        <f t="shared" si="5"/>
        <v>22</v>
      </c>
      <c r="AP70" s="98">
        <f t="shared" si="3"/>
        <v>0.36666666666666664</v>
      </c>
      <c r="AQ70" s="811">
        <f t="shared" si="6"/>
        <v>16</v>
      </c>
      <c r="AR70" s="99">
        <f t="shared" si="4"/>
        <v>0.26666666666666666</v>
      </c>
      <c r="AS70" s="806">
        <f t="shared" si="7"/>
        <v>60</v>
      </c>
    </row>
    <row r="71" spans="1:45" ht="17.25" customHeight="1" thickBot="1" x14ac:dyDescent="0.3">
      <c r="A71" s="914"/>
      <c r="B71" s="425" t="s">
        <v>91</v>
      </c>
      <c r="C71" s="95">
        <v>1</v>
      </c>
      <c r="D71" s="107">
        <v>1</v>
      </c>
      <c r="E71" s="183">
        <v>2</v>
      </c>
      <c r="F71" s="95">
        <v>1</v>
      </c>
      <c r="G71" s="107">
        <v>2</v>
      </c>
      <c r="H71" s="96">
        <v>1</v>
      </c>
      <c r="I71" s="95">
        <v>1</v>
      </c>
      <c r="J71" s="107">
        <v>3</v>
      </c>
      <c r="K71" s="96">
        <v>0</v>
      </c>
      <c r="L71" s="95">
        <v>1</v>
      </c>
      <c r="M71" s="107">
        <v>2</v>
      </c>
      <c r="N71" s="96">
        <v>0</v>
      </c>
      <c r="O71" s="95">
        <v>0</v>
      </c>
      <c r="P71" s="107">
        <v>4</v>
      </c>
      <c r="Q71" s="96">
        <v>4</v>
      </c>
      <c r="R71" s="95">
        <v>0</v>
      </c>
      <c r="S71" s="107">
        <v>4</v>
      </c>
      <c r="T71" s="96">
        <v>1</v>
      </c>
      <c r="U71" s="95">
        <v>2</v>
      </c>
      <c r="V71" s="107">
        <v>4</v>
      </c>
      <c r="W71" s="96">
        <v>0</v>
      </c>
      <c r="X71" s="95">
        <v>5</v>
      </c>
      <c r="Y71" s="107">
        <v>3</v>
      </c>
      <c r="Z71" s="96">
        <v>0</v>
      </c>
      <c r="AA71" s="95">
        <v>2</v>
      </c>
      <c r="AB71" s="107">
        <v>2</v>
      </c>
      <c r="AC71" s="96">
        <v>2</v>
      </c>
      <c r="AD71" s="95">
        <v>4</v>
      </c>
      <c r="AE71" s="107">
        <v>1</v>
      </c>
      <c r="AF71" s="96">
        <v>2</v>
      </c>
      <c r="AG71" s="95">
        <v>2</v>
      </c>
      <c r="AH71" s="107">
        <v>0</v>
      </c>
      <c r="AI71" s="96">
        <v>2</v>
      </c>
      <c r="AJ71" s="95">
        <v>0</v>
      </c>
      <c r="AK71" s="107">
        <v>3</v>
      </c>
      <c r="AL71" s="96">
        <v>3</v>
      </c>
      <c r="AM71" s="798">
        <f t="shared" si="10"/>
        <v>19</v>
      </c>
      <c r="AN71" s="97">
        <f t="shared" si="2"/>
        <v>0.29230769230769232</v>
      </c>
      <c r="AO71" s="827">
        <f t="shared" si="5"/>
        <v>29</v>
      </c>
      <c r="AP71" s="98">
        <f t="shared" si="3"/>
        <v>0.44615384615384618</v>
      </c>
      <c r="AQ71" s="812">
        <f t="shared" si="6"/>
        <v>17</v>
      </c>
      <c r="AR71" s="99">
        <f t="shared" si="4"/>
        <v>0.26153846153846155</v>
      </c>
      <c r="AS71" s="806">
        <f t="shared" si="7"/>
        <v>65</v>
      </c>
    </row>
    <row r="72" spans="1:45" ht="17.25" customHeight="1" thickBot="1" x14ac:dyDescent="0.3">
      <c r="A72" s="912" t="s">
        <v>92</v>
      </c>
      <c r="B72" s="422" t="s">
        <v>93</v>
      </c>
      <c r="C72" s="74">
        <v>19</v>
      </c>
      <c r="D72" s="101">
        <v>5</v>
      </c>
      <c r="E72" s="181">
        <v>4</v>
      </c>
      <c r="F72" s="74">
        <v>13</v>
      </c>
      <c r="G72" s="101">
        <v>15</v>
      </c>
      <c r="H72" s="82">
        <v>11</v>
      </c>
      <c r="I72" s="74">
        <v>33</v>
      </c>
      <c r="J72" s="101">
        <v>18</v>
      </c>
      <c r="K72" s="103">
        <v>13</v>
      </c>
      <c r="L72" s="74">
        <v>35</v>
      </c>
      <c r="M72" s="101">
        <v>22</v>
      </c>
      <c r="N72" s="103">
        <v>26</v>
      </c>
      <c r="O72" s="74">
        <v>34</v>
      </c>
      <c r="P72" s="101">
        <v>15</v>
      </c>
      <c r="Q72" s="103">
        <v>17</v>
      </c>
      <c r="R72" s="74">
        <v>39</v>
      </c>
      <c r="S72" s="101">
        <v>22</v>
      </c>
      <c r="T72" s="103">
        <v>22</v>
      </c>
      <c r="U72" s="74">
        <v>16</v>
      </c>
      <c r="V72" s="101">
        <v>2</v>
      </c>
      <c r="W72" s="103">
        <v>7</v>
      </c>
      <c r="X72" s="74">
        <v>43</v>
      </c>
      <c r="Y72" s="101">
        <v>6</v>
      </c>
      <c r="Z72" s="103">
        <v>11</v>
      </c>
      <c r="AA72" s="74">
        <v>20</v>
      </c>
      <c r="AB72" s="101">
        <v>6</v>
      </c>
      <c r="AC72" s="103">
        <v>15</v>
      </c>
      <c r="AD72" s="74">
        <v>37</v>
      </c>
      <c r="AE72" s="101">
        <v>15</v>
      </c>
      <c r="AF72" s="103">
        <v>16</v>
      </c>
      <c r="AG72" s="74">
        <v>36</v>
      </c>
      <c r="AH72" s="101">
        <v>12</v>
      </c>
      <c r="AI72" s="103">
        <v>10</v>
      </c>
      <c r="AJ72" s="74">
        <v>16</v>
      </c>
      <c r="AK72" s="101">
        <v>17</v>
      </c>
      <c r="AL72" s="103">
        <v>2</v>
      </c>
      <c r="AM72" s="796">
        <f t="shared" si="10"/>
        <v>341</v>
      </c>
      <c r="AN72" s="97">
        <f t="shared" si="2"/>
        <v>0.52461538461538459</v>
      </c>
      <c r="AO72" s="826">
        <f t="shared" si="5"/>
        <v>155</v>
      </c>
      <c r="AP72" s="98">
        <f t="shared" si="3"/>
        <v>0.23846153846153847</v>
      </c>
      <c r="AQ72" s="811">
        <f t="shared" si="6"/>
        <v>154</v>
      </c>
      <c r="AR72" s="99">
        <f t="shared" si="4"/>
        <v>0.23692307692307693</v>
      </c>
      <c r="AS72" s="806">
        <f t="shared" si="7"/>
        <v>650</v>
      </c>
    </row>
    <row r="73" spans="1:45" ht="17.25" customHeight="1" thickBot="1" x14ac:dyDescent="0.3">
      <c r="A73" s="913"/>
      <c r="B73" s="423" t="s">
        <v>94</v>
      </c>
      <c r="C73" s="83">
        <v>0</v>
      </c>
      <c r="D73" s="143">
        <v>1</v>
      </c>
      <c r="E73" s="182">
        <v>0</v>
      </c>
      <c r="F73" s="83">
        <v>0</v>
      </c>
      <c r="G73" s="143">
        <v>0</v>
      </c>
      <c r="H73" s="144">
        <v>1</v>
      </c>
      <c r="I73" s="83">
        <v>0</v>
      </c>
      <c r="J73" s="143">
        <v>0</v>
      </c>
      <c r="K73" s="64">
        <v>1</v>
      </c>
      <c r="L73" s="83">
        <v>0</v>
      </c>
      <c r="M73" s="143">
        <v>0</v>
      </c>
      <c r="N73" s="64">
        <v>0</v>
      </c>
      <c r="O73" s="83">
        <v>0</v>
      </c>
      <c r="P73" s="143">
        <v>0</v>
      </c>
      <c r="Q73" s="64">
        <v>0</v>
      </c>
      <c r="R73" s="83">
        <v>0</v>
      </c>
      <c r="S73" s="143">
        <v>0</v>
      </c>
      <c r="T73" s="64">
        <v>0</v>
      </c>
      <c r="U73" s="83">
        <v>1</v>
      </c>
      <c r="V73" s="143">
        <v>0</v>
      </c>
      <c r="W73" s="64">
        <v>0</v>
      </c>
      <c r="X73" s="83">
        <v>3</v>
      </c>
      <c r="Y73" s="143">
        <v>0</v>
      </c>
      <c r="Z73" s="64">
        <v>0</v>
      </c>
      <c r="AA73" s="83">
        <v>1</v>
      </c>
      <c r="AB73" s="143">
        <v>0</v>
      </c>
      <c r="AC73" s="64">
        <v>0</v>
      </c>
      <c r="AD73" s="83">
        <v>1</v>
      </c>
      <c r="AE73" s="143">
        <v>0</v>
      </c>
      <c r="AF73" s="64">
        <v>0</v>
      </c>
      <c r="AG73" s="83">
        <v>1</v>
      </c>
      <c r="AH73" s="143">
        <v>2</v>
      </c>
      <c r="AI73" s="64">
        <v>1</v>
      </c>
      <c r="AJ73" s="83">
        <v>0</v>
      </c>
      <c r="AK73" s="143">
        <v>0</v>
      </c>
      <c r="AL73" s="64">
        <v>0</v>
      </c>
      <c r="AM73" s="796">
        <f t="shared" si="10"/>
        <v>7</v>
      </c>
      <c r="AN73" s="97">
        <f t="shared" si="2"/>
        <v>0.53846153846153844</v>
      </c>
      <c r="AO73" s="826">
        <f t="shared" si="5"/>
        <v>3</v>
      </c>
      <c r="AP73" s="98">
        <f t="shared" si="3"/>
        <v>0.23076923076923078</v>
      </c>
      <c r="AQ73" s="811">
        <f t="shared" si="6"/>
        <v>3</v>
      </c>
      <c r="AR73" s="99">
        <f t="shared" si="4"/>
        <v>0.23076923076923078</v>
      </c>
      <c r="AS73" s="806">
        <f t="shared" si="7"/>
        <v>13</v>
      </c>
    </row>
    <row r="74" spans="1:45" ht="17.25" customHeight="1" thickBot="1" x14ac:dyDescent="0.3">
      <c r="A74" s="913"/>
      <c r="B74" s="423" t="s">
        <v>95</v>
      </c>
      <c r="C74" s="83">
        <v>0</v>
      </c>
      <c r="D74" s="143">
        <v>0</v>
      </c>
      <c r="E74" s="182">
        <v>0</v>
      </c>
      <c r="F74" s="83">
        <v>2</v>
      </c>
      <c r="G74" s="143">
        <v>0</v>
      </c>
      <c r="H74" s="144">
        <v>0</v>
      </c>
      <c r="I74" s="83">
        <v>0</v>
      </c>
      <c r="J74" s="143">
        <v>0</v>
      </c>
      <c r="K74" s="64">
        <v>0</v>
      </c>
      <c r="L74" s="83">
        <v>0</v>
      </c>
      <c r="M74" s="143">
        <v>0</v>
      </c>
      <c r="N74" s="64">
        <v>0</v>
      </c>
      <c r="O74" s="83">
        <v>0</v>
      </c>
      <c r="P74" s="143">
        <v>0</v>
      </c>
      <c r="Q74" s="64">
        <v>0</v>
      </c>
      <c r="R74" s="83">
        <v>0</v>
      </c>
      <c r="S74" s="143">
        <v>0</v>
      </c>
      <c r="T74" s="64">
        <v>0</v>
      </c>
      <c r="U74" s="83">
        <v>0</v>
      </c>
      <c r="V74" s="143">
        <v>0</v>
      </c>
      <c r="W74" s="64">
        <v>0</v>
      </c>
      <c r="X74" s="83">
        <v>0</v>
      </c>
      <c r="Y74" s="143">
        <v>0</v>
      </c>
      <c r="Z74" s="64">
        <v>0</v>
      </c>
      <c r="AA74" s="83">
        <v>0</v>
      </c>
      <c r="AB74" s="143">
        <v>0</v>
      </c>
      <c r="AC74" s="64">
        <v>0</v>
      </c>
      <c r="AD74" s="83">
        <v>0</v>
      </c>
      <c r="AE74" s="143">
        <v>0</v>
      </c>
      <c r="AF74" s="64">
        <v>0</v>
      </c>
      <c r="AG74" s="83">
        <v>0</v>
      </c>
      <c r="AH74" s="143">
        <v>0</v>
      </c>
      <c r="AI74" s="64">
        <v>0</v>
      </c>
      <c r="AJ74" s="83">
        <v>0</v>
      </c>
      <c r="AK74" s="143">
        <v>0</v>
      </c>
      <c r="AL74" s="64">
        <v>0</v>
      </c>
      <c r="AM74" s="796">
        <f t="shared" si="10"/>
        <v>2</v>
      </c>
      <c r="AN74" s="97">
        <f t="shared" si="2"/>
        <v>1</v>
      </c>
      <c r="AO74" s="826">
        <f t="shared" si="5"/>
        <v>0</v>
      </c>
      <c r="AP74" s="98">
        <f t="shared" si="3"/>
        <v>0</v>
      </c>
      <c r="AQ74" s="811">
        <f t="shared" si="6"/>
        <v>0</v>
      </c>
      <c r="AR74" s="99">
        <f t="shared" si="4"/>
        <v>0</v>
      </c>
      <c r="AS74" s="806">
        <f t="shared" si="7"/>
        <v>2</v>
      </c>
    </row>
    <row r="75" spans="1:45" ht="17.25" customHeight="1" thickBot="1" x14ac:dyDescent="0.3">
      <c r="A75" s="914"/>
      <c r="B75" s="425" t="s">
        <v>96</v>
      </c>
      <c r="C75" s="95">
        <v>0</v>
      </c>
      <c r="D75" s="107">
        <v>0</v>
      </c>
      <c r="E75" s="183">
        <v>0</v>
      </c>
      <c r="F75" s="95">
        <v>0</v>
      </c>
      <c r="G75" s="107">
        <v>1</v>
      </c>
      <c r="H75" s="96">
        <v>0</v>
      </c>
      <c r="I75" s="95">
        <v>0</v>
      </c>
      <c r="J75" s="107">
        <v>0</v>
      </c>
      <c r="K75" s="108">
        <v>0</v>
      </c>
      <c r="L75" s="95">
        <v>0</v>
      </c>
      <c r="M75" s="107">
        <v>0</v>
      </c>
      <c r="N75" s="108">
        <v>0</v>
      </c>
      <c r="O75" s="95">
        <v>0</v>
      </c>
      <c r="P75" s="107">
        <v>0</v>
      </c>
      <c r="Q75" s="108">
        <v>0</v>
      </c>
      <c r="R75" s="95">
        <v>0</v>
      </c>
      <c r="S75" s="107">
        <v>0</v>
      </c>
      <c r="T75" s="108">
        <v>0</v>
      </c>
      <c r="U75" s="95">
        <v>0</v>
      </c>
      <c r="V75" s="107">
        <v>0</v>
      </c>
      <c r="W75" s="108">
        <v>0</v>
      </c>
      <c r="X75" s="95">
        <v>0</v>
      </c>
      <c r="Y75" s="107">
        <v>0</v>
      </c>
      <c r="Z75" s="108">
        <v>0</v>
      </c>
      <c r="AA75" s="95">
        <v>0</v>
      </c>
      <c r="AB75" s="107">
        <v>0</v>
      </c>
      <c r="AC75" s="108">
        <v>0</v>
      </c>
      <c r="AD75" s="95">
        <v>0</v>
      </c>
      <c r="AE75" s="107">
        <v>0</v>
      </c>
      <c r="AF75" s="108">
        <v>0</v>
      </c>
      <c r="AG75" s="95">
        <v>0</v>
      </c>
      <c r="AH75" s="107">
        <v>0</v>
      </c>
      <c r="AI75" s="108">
        <v>0</v>
      </c>
      <c r="AJ75" s="95">
        <v>0</v>
      </c>
      <c r="AK75" s="107">
        <v>0</v>
      </c>
      <c r="AL75" s="108">
        <v>0</v>
      </c>
      <c r="AM75" s="798">
        <f t="shared" si="10"/>
        <v>0</v>
      </c>
      <c r="AN75" s="97">
        <f t="shared" si="2"/>
        <v>0</v>
      </c>
      <c r="AO75" s="827">
        <f t="shared" si="5"/>
        <v>1</v>
      </c>
      <c r="AP75" s="98">
        <f t="shared" si="3"/>
        <v>1</v>
      </c>
      <c r="AQ75" s="812">
        <f t="shared" si="6"/>
        <v>0</v>
      </c>
      <c r="AR75" s="99">
        <f t="shared" si="4"/>
        <v>0</v>
      </c>
      <c r="AS75" s="806">
        <f t="shared" si="7"/>
        <v>1</v>
      </c>
    </row>
    <row r="76" spans="1:45" ht="33" customHeight="1" thickBot="1" x14ac:dyDescent="0.3">
      <c r="A76" s="926" t="s">
        <v>97</v>
      </c>
      <c r="B76" s="953"/>
      <c r="C76" s="896" t="s">
        <v>3</v>
      </c>
      <c r="D76" s="897"/>
      <c r="E76" s="897"/>
      <c r="F76" s="896" t="s">
        <v>4</v>
      </c>
      <c r="G76" s="897"/>
      <c r="H76" s="898"/>
      <c r="I76" s="896" t="s">
        <v>5</v>
      </c>
      <c r="J76" s="897"/>
      <c r="K76" s="898"/>
      <c r="L76" s="897" t="s">
        <v>6</v>
      </c>
      <c r="M76" s="897"/>
      <c r="N76" s="897"/>
      <c r="O76" s="896" t="s">
        <v>7</v>
      </c>
      <c r="P76" s="897"/>
      <c r="Q76" s="897"/>
      <c r="R76" s="896" t="s">
        <v>8</v>
      </c>
      <c r="S76" s="897"/>
      <c r="T76" s="898"/>
      <c r="U76" s="897" t="s">
        <v>9</v>
      </c>
      <c r="V76" s="897"/>
      <c r="W76" s="897"/>
      <c r="X76" s="896" t="s">
        <v>10</v>
      </c>
      <c r="Y76" s="897"/>
      <c r="Z76" s="898"/>
      <c r="AA76" s="897" t="s">
        <v>11</v>
      </c>
      <c r="AB76" s="897"/>
      <c r="AC76" s="897"/>
      <c r="AD76" s="896" t="s">
        <v>12</v>
      </c>
      <c r="AE76" s="897"/>
      <c r="AF76" s="897"/>
      <c r="AG76" s="896" t="s">
        <v>13</v>
      </c>
      <c r="AH76" s="897"/>
      <c r="AI76" s="898"/>
      <c r="AJ76" s="896" t="s">
        <v>14</v>
      </c>
      <c r="AK76" s="897"/>
      <c r="AL76" s="898"/>
      <c r="AM76" s="799" t="s">
        <v>15</v>
      </c>
      <c r="AN76" s="185" t="s">
        <v>16</v>
      </c>
      <c r="AO76" s="186" t="s">
        <v>17</v>
      </c>
      <c r="AP76" s="186" t="s">
        <v>16</v>
      </c>
      <c r="AQ76" s="187" t="s">
        <v>98</v>
      </c>
      <c r="AR76" s="187" t="s">
        <v>16</v>
      </c>
      <c r="AS76" s="188" t="s">
        <v>99</v>
      </c>
    </row>
    <row r="77" spans="1:45" ht="15.75" customHeight="1" thickBot="1" x14ac:dyDescent="0.3">
      <c r="A77" s="951" t="s">
        <v>100</v>
      </c>
      <c r="B77" s="952"/>
      <c r="C77" s="74">
        <v>564</v>
      </c>
      <c r="D77" s="101">
        <v>322</v>
      </c>
      <c r="E77" s="181">
        <v>285</v>
      </c>
      <c r="F77" s="74">
        <v>744</v>
      </c>
      <c r="G77" s="101">
        <v>647</v>
      </c>
      <c r="H77" s="103">
        <v>333</v>
      </c>
      <c r="I77" s="74">
        <v>981</v>
      </c>
      <c r="J77" s="101">
        <v>453</v>
      </c>
      <c r="K77" s="103">
        <v>531</v>
      </c>
      <c r="L77" s="451">
        <v>781</v>
      </c>
      <c r="M77" s="489">
        <v>362</v>
      </c>
      <c r="N77" s="462">
        <v>511</v>
      </c>
      <c r="O77" s="488">
        <v>931</v>
      </c>
      <c r="P77" s="461">
        <v>435</v>
      </c>
      <c r="Q77" s="452">
        <v>608</v>
      </c>
      <c r="R77" s="451">
        <v>896</v>
      </c>
      <c r="S77" s="461">
        <v>515</v>
      </c>
      <c r="T77" s="462">
        <v>597</v>
      </c>
      <c r="U77" s="488">
        <v>644</v>
      </c>
      <c r="V77" s="461">
        <v>400</v>
      </c>
      <c r="W77" s="452">
        <v>398</v>
      </c>
      <c r="X77" s="451">
        <v>663</v>
      </c>
      <c r="Y77" s="461">
        <v>388</v>
      </c>
      <c r="Z77" s="462">
        <v>474</v>
      </c>
      <c r="AA77" s="488">
        <v>895</v>
      </c>
      <c r="AB77" s="461">
        <v>410</v>
      </c>
      <c r="AC77" s="452">
        <v>571</v>
      </c>
      <c r="AD77" s="451">
        <v>865</v>
      </c>
      <c r="AE77" s="461">
        <v>485</v>
      </c>
      <c r="AF77" s="452">
        <v>565</v>
      </c>
      <c r="AG77" s="451">
        <v>881</v>
      </c>
      <c r="AH77" s="461">
        <v>441</v>
      </c>
      <c r="AI77" s="462">
        <v>558</v>
      </c>
      <c r="AJ77" s="451">
        <v>721</v>
      </c>
      <c r="AK77" s="461">
        <v>341</v>
      </c>
      <c r="AL77" s="462">
        <v>418</v>
      </c>
      <c r="AM77" s="1150">
        <f t="shared" ref="AM77:AM93" si="11">C77+F77+I77+L77+O77+R77+U77+X77+AA77+AD77+AG77+AJ77</f>
        <v>9566</v>
      </c>
      <c r="AN77" s="1151">
        <f t="shared" si="2"/>
        <v>0.46405355583583974</v>
      </c>
      <c r="AO77" s="48">
        <f t="shared" ref="AO77:AO146" si="12">D77+G77+J77+M77+P77+S77+V77+Y77+AB77+AE77+AH77+AK77</f>
        <v>5199</v>
      </c>
      <c r="AP77" s="49">
        <f t="shared" si="3"/>
        <v>0.25220723779955367</v>
      </c>
      <c r="AQ77" s="50">
        <f t="shared" ref="AQ77:AQ146" si="13">E77+H77+K77+N77+Q77+T77+W77+Z77+AC77+AF77+AI77+AL77</f>
        <v>5849</v>
      </c>
      <c r="AR77" s="51">
        <f t="shared" si="4"/>
        <v>0.28373920636460659</v>
      </c>
      <c r="AS77" s="804">
        <f t="shared" ref="AS77:AS93" si="14">SUM(C77:AL77)</f>
        <v>20614</v>
      </c>
    </row>
    <row r="78" spans="1:45" ht="15.75" customHeight="1" thickBot="1" x14ac:dyDescent="0.3">
      <c r="A78" s="930" t="s">
        <v>101</v>
      </c>
      <c r="B78" s="931"/>
      <c r="C78" s="83">
        <v>153</v>
      </c>
      <c r="D78" s="143">
        <v>115</v>
      </c>
      <c r="E78" s="182">
        <v>98</v>
      </c>
      <c r="F78" s="83">
        <v>122</v>
      </c>
      <c r="G78" s="143">
        <v>160</v>
      </c>
      <c r="H78" s="64">
        <v>52</v>
      </c>
      <c r="I78" s="83">
        <v>63</v>
      </c>
      <c r="J78" s="143">
        <v>58</v>
      </c>
      <c r="K78" s="64">
        <v>60</v>
      </c>
      <c r="L78" s="453">
        <v>63</v>
      </c>
      <c r="M78" s="490">
        <v>46</v>
      </c>
      <c r="N78" s="446">
        <v>66</v>
      </c>
      <c r="O78" s="478">
        <v>49</v>
      </c>
      <c r="P78" s="480">
        <v>40</v>
      </c>
      <c r="Q78" s="479">
        <v>119</v>
      </c>
      <c r="R78" s="453">
        <v>42</v>
      </c>
      <c r="S78" s="480">
        <v>69</v>
      </c>
      <c r="T78" s="446">
        <v>62</v>
      </c>
      <c r="U78" s="478">
        <v>40</v>
      </c>
      <c r="V78" s="480">
        <v>82</v>
      </c>
      <c r="W78" s="479">
        <v>101</v>
      </c>
      <c r="X78" s="453">
        <v>33</v>
      </c>
      <c r="Y78" s="480">
        <v>80</v>
      </c>
      <c r="Z78" s="446">
        <v>78</v>
      </c>
      <c r="AA78" s="478">
        <v>82</v>
      </c>
      <c r="AB78" s="480">
        <v>69</v>
      </c>
      <c r="AC78" s="479">
        <v>91</v>
      </c>
      <c r="AD78" s="453">
        <v>73</v>
      </c>
      <c r="AE78" s="480">
        <v>89</v>
      </c>
      <c r="AF78" s="479">
        <v>76</v>
      </c>
      <c r="AG78" s="453">
        <v>68</v>
      </c>
      <c r="AH78" s="480">
        <v>57</v>
      </c>
      <c r="AI78" s="446">
        <v>60</v>
      </c>
      <c r="AJ78" s="453">
        <v>40</v>
      </c>
      <c r="AK78" s="480">
        <v>55</v>
      </c>
      <c r="AL78" s="446">
        <v>65</v>
      </c>
      <c r="AM78" s="1152">
        <f t="shared" si="11"/>
        <v>828</v>
      </c>
      <c r="AN78" s="1153">
        <f t="shared" si="2"/>
        <v>0.3094170403587444</v>
      </c>
      <c r="AO78" s="48">
        <f t="shared" si="12"/>
        <v>920</v>
      </c>
      <c r="AP78" s="49">
        <f t="shared" si="3"/>
        <v>0.34379671150971597</v>
      </c>
      <c r="AQ78" s="50">
        <f t="shared" si="13"/>
        <v>928</v>
      </c>
      <c r="AR78" s="51">
        <f t="shared" si="4"/>
        <v>0.34678624813153963</v>
      </c>
      <c r="AS78" s="804">
        <f t="shared" si="14"/>
        <v>2676</v>
      </c>
    </row>
    <row r="79" spans="1:45" ht="15.75" customHeight="1" thickBot="1" x14ac:dyDescent="0.3">
      <c r="A79" s="915" t="s">
        <v>102</v>
      </c>
      <c r="B79" s="950"/>
      <c r="C79" s="83">
        <v>411</v>
      </c>
      <c r="D79" s="143">
        <v>207</v>
      </c>
      <c r="E79" s="182">
        <v>187</v>
      </c>
      <c r="F79" s="83">
        <v>622</v>
      </c>
      <c r="G79" s="143">
        <v>487</v>
      </c>
      <c r="H79" s="64">
        <v>281</v>
      </c>
      <c r="I79" s="83">
        <v>918</v>
      </c>
      <c r="J79" s="143">
        <v>395</v>
      </c>
      <c r="K79" s="64">
        <v>471</v>
      </c>
      <c r="L79" s="453">
        <v>718</v>
      </c>
      <c r="M79" s="490">
        <v>316</v>
      </c>
      <c r="N79" s="446">
        <v>445</v>
      </c>
      <c r="O79" s="478">
        <v>882</v>
      </c>
      <c r="P79" s="480">
        <v>395</v>
      </c>
      <c r="Q79" s="479">
        <v>489</v>
      </c>
      <c r="R79" s="453">
        <v>854</v>
      </c>
      <c r="S79" s="480">
        <v>446</v>
      </c>
      <c r="T79" s="446">
        <v>535</v>
      </c>
      <c r="U79" s="478">
        <v>604</v>
      </c>
      <c r="V79" s="480">
        <v>318</v>
      </c>
      <c r="W79" s="479">
        <v>297</v>
      </c>
      <c r="X79" s="453">
        <v>630</v>
      </c>
      <c r="Y79" s="480">
        <v>308</v>
      </c>
      <c r="Z79" s="446">
        <v>396</v>
      </c>
      <c r="AA79" s="478">
        <v>813</v>
      </c>
      <c r="AB79" s="480">
        <v>341</v>
      </c>
      <c r="AC79" s="479">
        <v>480</v>
      </c>
      <c r="AD79" s="453">
        <v>792</v>
      </c>
      <c r="AE79" s="480">
        <v>396</v>
      </c>
      <c r="AF79" s="479">
        <v>489</v>
      </c>
      <c r="AG79" s="453">
        <v>813</v>
      </c>
      <c r="AH79" s="480">
        <v>384</v>
      </c>
      <c r="AI79" s="446">
        <v>498</v>
      </c>
      <c r="AJ79" s="453">
        <v>681</v>
      </c>
      <c r="AK79" s="480">
        <v>286</v>
      </c>
      <c r="AL79" s="446">
        <v>353</v>
      </c>
      <c r="AM79" s="1152">
        <f t="shared" si="11"/>
        <v>8738</v>
      </c>
      <c r="AN79" s="1153">
        <f t="shared" si="2"/>
        <v>0.48712231017950719</v>
      </c>
      <c r="AO79" s="48">
        <f t="shared" si="12"/>
        <v>4279</v>
      </c>
      <c r="AP79" s="49">
        <f t="shared" si="3"/>
        <v>0.23854387334150964</v>
      </c>
      <c r="AQ79" s="50">
        <f t="shared" si="13"/>
        <v>4921</v>
      </c>
      <c r="AR79" s="51">
        <f t="shared" si="4"/>
        <v>0.27433381647898314</v>
      </c>
      <c r="AS79" s="804">
        <f t="shared" si="14"/>
        <v>17938</v>
      </c>
    </row>
    <row r="80" spans="1:45" ht="15.75" customHeight="1" thickBot="1" x14ac:dyDescent="0.3">
      <c r="A80" s="930" t="s">
        <v>103</v>
      </c>
      <c r="B80" s="931"/>
      <c r="C80" s="83">
        <v>398</v>
      </c>
      <c r="D80" s="143">
        <v>203</v>
      </c>
      <c r="E80" s="182">
        <v>183</v>
      </c>
      <c r="F80" s="83">
        <v>596</v>
      </c>
      <c r="G80" s="143">
        <v>483</v>
      </c>
      <c r="H80" s="64">
        <v>270</v>
      </c>
      <c r="I80" s="83">
        <v>902</v>
      </c>
      <c r="J80" s="143">
        <v>380</v>
      </c>
      <c r="K80" s="64">
        <v>467</v>
      </c>
      <c r="L80" s="453">
        <v>715</v>
      </c>
      <c r="M80" s="480">
        <v>314</v>
      </c>
      <c r="N80" s="446">
        <v>432</v>
      </c>
      <c r="O80" s="478">
        <v>879</v>
      </c>
      <c r="P80" s="480">
        <v>388</v>
      </c>
      <c r="Q80" s="479">
        <v>482</v>
      </c>
      <c r="R80" s="453">
        <v>886</v>
      </c>
      <c r="S80" s="480">
        <v>438</v>
      </c>
      <c r="T80" s="446">
        <v>527</v>
      </c>
      <c r="U80" s="478">
        <v>596</v>
      </c>
      <c r="V80" s="480">
        <v>314</v>
      </c>
      <c r="W80" s="479">
        <v>396</v>
      </c>
      <c r="X80" s="453">
        <v>662</v>
      </c>
      <c r="Y80" s="480">
        <v>300</v>
      </c>
      <c r="Z80" s="446">
        <v>464</v>
      </c>
      <c r="AA80" s="478">
        <v>796</v>
      </c>
      <c r="AB80" s="480">
        <v>332</v>
      </c>
      <c r="AC80" s="479">
        <v>460</v>
      </c>
      <c r="AD80" s="453">
        <v>790</v>
      </c>
      <c r="AE80" s="480">
        <v>377</v>
      </c>
      <c r="AF80" s="479">
        <v>483</v>
      </c>
      <c r="AG80" s="453">
        <v>810</v>
      </c>
      <c r="AH80" s="480">
        <v>374</v>
      </c>
      <c r="AI80" s="446">
        <v>498</v>
      </c>
      <c r="AJ80" s="453">
        <v>678</v>
      </c>
      <c r="AK80" s="480">
        <v>285</v>
      </c>
      <c r="AL80" s="446">
        <v>352</v>
      </c>
      <c r="AM80" s="1152">
        <f t="shared" si="11"/>
        <v>8708</v>
      </c>
      <c r="AN80" s="1153">
        <f t="shared" si="2"/>
        <v>0.48620882188721387</v>
      </c>
      <c r="AO80" s="48">
        <f t="shared" si="12"/>
        <v>4188</v>
      </c>
      <c r="AP80" s="49">
        <f t="shared" si="3"/>
        <v>0.23383584589614739</v>
      </c>
      <c r="AQ80" s="50">
        <f t="shared" si="13"/>
        <v>5014</v>
      </c>
      <c r="AR80" s="51">
        <f t="shared" si="4"/>
        <v>0.27995533221663876</v>
      </c>
      <c r="AS80" s="804">
        <f t="shared" si="14"/>
        <v>17910</v>
      </c>
    </row>
    <row r="81" spans="1:45" ht="16.5" customHeight="1" thickBot="1" x14ac:dyDescent="0.3">
      <c r="A81" s="930" t="s">
        <v>104</v>
      </c>
      <c r="B81" s="931"/>
      <c r="C81" s="77">
        <v>12</v>
      </c>
      <c r="D81" s="143">
        <v>4</v>
      </c>
      <c r="E81" s="182">
        <v>2</v>
      </c>
      <c r="F81" s="83">
        <v>20</v>
      </c>
      <c r="G81" s="143">
        <v>4</v>
      </c>
      <c r="H81" s="64">
        <v>11</v>
      </c>
      <c r="I81" s="83">
        <v>0</v>
      </c>
      <c r="J81" s="143">
        <v>15</v>
      </c>
      <c r="K81" s="64">
        <v>4</v>
      </c>
      <c r="L81" s="453">
        <v>3</v>
      </c>
      <c r="M81" s="480">
        <v>2</v>
      </c>
      <c r="N81" s="446">
        <v>6</v>
      </c>
      <c r="O81" s="478">
        <v>3</v>
      </c>
      <c r="P81" s="480">
        <v>7</v>
      </c>
      <c r="Q81" s="479">
        <v>4</v>
      </c>
      <c r="R81" s="453">
        <v>0</v>
      </c>
      <c r="S81" s="480">
        <v>8</v>
      </c>
      <c r="T81" s="446">
        <v>5</v>
      </c>
      <c r="U81" s="478">
        <v>8</v>
      </c>
      <c r="V81" s="480">
        <v>4</v>
      </c>
      <c r="W81" s="479">
        <v>0</v>
      </c>
      <c r="X81" s="453">
        <v>1</v>
      </c>
      <c r="Y81" s="480">
        <v>8</v>
      </c>
      <c r="Z81" s="446">
        <v>2</v>
      </c>
      <c r="AA81" s="453">
        <v>10</v>
      </c>
      <c r="AB81" s="480">
        <v>8</v>
      </c>
      <c r="AC81" s="491">
        <v>5</v>
      </c>
      <c r="AD81" s="453">
        <v>2</v>
      </c>
      <c r="AE81" s="480">
        <v>18</v>
      </c>
      <c r="AF81" s="479">
        <v>2</v>
      </c>
      <c r="AG81" s="453">
        <v>3</v>
      </c>
      <c r="AH81" s="480">
        <v>9</v>
      </c>
      <c r="AI81" s="446">
        <v>0</v>
      </c>
      <c r="AJ81" s="453">
        <v>3</v>
      </c>
      <c r="AK81" s="480">
        <v>1</v>
      </c>
      <c r="AL81" s="446">
        <v>1</v>
      </c>
      <c r="AM81" s="1152">
        <f t="shared" si="11"/>
        <v>65</v>
      </c>
      <c r="AN81" s="1153">
        <f t="shared" si="2"/>
        <v>0.33333333333333331</v>
      </c>
      <c r="AO81" s="48">
        <f t="shared" si="12"/>
        <v>88</v>
      </c>
      <c r="AP81" s="49">
        <f t="shared" si="3"/>
        <v>0.45128205128205129</v>
      </c>
      <c r="AQ81" s="50">
        <f t="shared" si="13"/>
        <v>42</v>
      </c>
      <c r="AR81" s="51">
        <f t="shared" si="4"/>
        <v>0.2153846153846154</v>
      </c>
      <c r="AS81" s="804">
        <f t="shared" si="14"/>
        <v>195</v>
      </c>
    </row>
    <row r="82" spans="1:45" ht="16.5" customHeight="1" thickBot="1" x14ac:dyDescent="0.3">
      <c r="A82" s="930" t="s">
        <v>105</v>
      </c>
      <c r="B82" s="931"/>
      <c r="C82" s="846">
        <v>1</v>
      </c>
      <c r="D82" s="847">
        <v>0</v>
      </c>
      <c r="E82" s="848">
        <v>2</v>
      </c>
      <c r="F82" s="849">
        <v>6</v>
      </c>
      <c r="G82" s="850">
        <v>0</v>
      </c>
      <c r="H82" s="851">
        <v>0</v>
      </c>
      <c r="I82" s="849">
        <v>16</v>
      </c>
      <c r="J82" s="850">
        <v>0</v>
      </c>
      <c r="K82" s="851">
        <v>0</v>
      </c>
      <c r="L82" s="852">
        <v>0</v>
      </c>
      <c r="M82" s="853">
        <v>0</v>
      </c>
      <c r="N82" s="854">
        <v>7</v>
      </c>
      <c r="O82" s="855">
        <v>0</v>
      </c>
      <c r="P82" s="853">
        <v>0</v>
      </c>
      <c r="Q82" s="856">
        <v>3</v>
      </c>
      <c r="R82" s="852">
        <v>10</v>
      </c>
      <c r="S82" s="853">
        <v>0</v>
      </c>
      <c r="T82" s="854">
        <v>3</v>
      </c>
      <c r="U82" s="855">
        <v>0</v>
      </c>
      <c r="V82" s="853">
        <v>0</v>
      </c>
      <c r="W82" s="856">
        <v>2</v>
      </c>
      <c r="X82" s="852">
        <v>0</v>
      </c>
      <c r="Y82" s="853">
        <v>0</v>
      </c>
      <c r="Z82" s="854">
        <v>8</v>
      </c>
      <c r="AA82" s="855">
        <v>7</v>
      </c>
      <c r="AB82" s="853">
        <v>1</v>
      </c>
      <c r="AC82" s="857">
        <v>15</v>
      </c>
      <c r="AD82" s="852">
        <v>0</v>
      </c>
      <c r="AE82" s="853">
        <v>1</v>
      </c>
      <c r="AF82" s="856">
        <v>4</v>
      </c>
      <c r="AG82" s="852">
        <v>0</v>
      </c>
      <c r="AH82" s="853">
        <v>1</v>
      </c>
      <c r="AI82" s="854">
        <v>0</v>
      </c>
      <c r="AJ82" s="852">
        <v>0</v>
      </c>
      <c r="AK82" s="853">
        <v>0</v>
      </c>
      <c r="AL82" s="854">
        <v>0</v>
      </c>
      <c r="AM82" s="1152">
        <f t="shared" si="11"/>
        <v>40</v>
      </c>
      <c r="AN82" s="1153">
        <f t="shared" si="2"/>
        <v>0.45977011494252873</v>
      </c>
      <c r="AO82" s="48">
        <f t="shared" si="12"/>
        <v>3</v>
      </c>
      <c r="AP82" s="49">
        <f t="shared" si="3"/>
        <v>3.4482758620689655E-2</v>
      </c>
      <c r="AQ82" s="50">
        <f t="shared" si="13"/>
        <v>44</v>
      </c>
      <c r="AR82" s="51">
        <f t="shared" si="4"/>
        <v>0.50574712643678166</v>
      </c>
      <c r="AS82" s="804">
        <f t="shared" si="14"/>
        <v>87</v>
      </c>
    </row>
    <row r="83" spans="1:45" ht="16.5" customHeight="1" thickBot="1" x14ac:dyDescent="0.3">
      <c r="A83" s="930" t="s">
        <v>106</v>
      </c>
      <c r="B83" s="931"/>
      <c r="C83" s="77">
        <v>575</v>
      </c>
      <c r="D83" s="119">
        <v>318</v>
      </c>
      <c r="E83" s="191">
        <v>277</v>
      </c>
      <c r="F83" s="80">
        <v>738</v>
      </c>
      <c r="G83" s="78">
        <v>638</v>
      </c>
      <c r="H83" s="81">
        <v>333</v>
      </c>
      <c r="I83" s="80">
        <v>965</v>
      </c>
      <c r="J83" s="78">
        <v>448</v>
      </c>
      <c r="K83" s="81">
        <v>530</v>
      </c>
      <c r="L83" s="447">
        <v>771</v>
      </c>
      <c r="M83" s="492">
        <v>360</v>
      </c>
      <c r="N83" s="448">
        <v>504</v>
      </c>
      <c r="O83" s="449">
        <v>923</v>
      </c>
      <c r="P83" s="492">
        <v>430</v>
      </c>
      <c r="Q83" s="450">
        <v>602</v>
      </c>
      <c r="R83" s="447">
        <v>886</v>
      </c>
      <c r="S83" s="492">
        <v>511</v>
      </c>
      <c r="T83" s="448">
        <v>594</v>
      </c>
      <c r="U83" s="449">
        <v>635</v>
      </c>
      <c r="V83" s="492">
        <v>392</v>
      </c>
      <c r="W83" s="450">
        <v>395</v>
      </c>
      <c r="X83" s="447">
        <v>657</v>
      </c>
      <c r="Y83" s="492">
        <v>380</v>
      </c>
      <c r="Z83" s="448">
        <v>462</v>
      </c>
      <c r="AA83" s="449">
        <v>888</v>
      </c>
      <c r="AB83" s="492">
        <v>403</v>
      </c>
      <c r="AC83" s="493">
        <v>539</v>
      </c>
      <c r="AD83" s="447">
        <v>853</v>
      </c>
      <c r="AE83" s="492">
        <v>470</v>
      </c>
      <c r="AF83" s="450">
        <v>548</v>
      </c>
      <c r="AG83" s="447">
        <v>870</v>
      </c>
      <c r="AH83" s="492">
        <v>434</v>
      </c>
      <c r="AI83" s="448">
        <v>536</v>
      </c>
      <c r="AJ83" s="447">
        <v>714</v>
      </c>
      <c r="AK83" s="492">
        <v>321</v>
      </c>
      <c r="AL83" s="448">
        <v>385</v>
      </c>
      <c r="AM83" s="1152">
        <f t="shared" si="11"/>
        <v>9475</v>
      </c>
      <c r="AN83" s="1153">
        <f t="shared" si="2"/>
        <v>0.46709391175745624</v>
      </c>
      <c r="AO83" s="48">
        <f t="shared" si="12"/>
        <v>5105</v>
      </c>
      <c r="AP83" s="49">
        <f t="shared" si="3"/>
        <v>0.25166379097855557</v>
      </c>
      <c r="AQ83" s="50">
        <f t="shared" si="13"/>
        <v>5705</v>
      </c>
      <c r="AR83" s="51">
        <f t="shared" si="4"/>
        <v>0.28124229726398819</v>
      </c>
      <c r="AS83" s="804">
        <f t="shared" si="14"/>
        <v>20285</v>
      </c>
    </row>
    <row r="84" spans="1:45" ht="17.25" customHeight="1" thickBot="1" x14ac:dyDescent="0.3">
      <c r="A84" s="930" t="s">
        <v>107</v>
      </c>
      <c r="B84" s="931"/>
      <c r="C84" s="77">
        <v>438</v>
      </c>
      <c r="D84" s="119">
        <v>273</v>
      </c>
      <c r="E84" s="191">
        <v>235</v>
      </c>
      <c r="F84" s="80">
        <v>586</v>
      </c>
      <c r="G84" s="78">
        <v>223</v>
      </c>
      <c r="H84" s="81">
        <v>272</v>
      </c>
      <c r="I84" s="80">
        <v>756</v>
      </c>
      <c r="J84" s="78">
        <v>392</v>
      </c>
      <c r="K84" s="81">
        <v>431</v>
      </c>
      <c r="L84" s="447">
        <v>581</v>
      </c>
      <c r="M84" s="492">
        <v>312</v>
      </c>
      <c r="N84" s="448">
        <v>408</v>
      </c>
      <c r="O84" s="449">
        <v>687</v>
      </c>
      <c r="P84" s="492">
        <v>394</v>
      </c>
      <c r="Q84" s="450">
        <v>497</v>
      </c>
      <c r="R84" s="447">
        <v>678</v>
      </c>
      <c r="S84" s="492">
        <v>436</v>
      </c>
      <c r="T84" s="448">
        <v>468</v>
      </c>
      <c r="U84" s="449">
        <v>462</v>
      </c>
      <c r="V84" s="492">
        <v>326</v>
      </c>
      <c r="W84" s="450">
        <v>322</v>
      </c>
      <c r="X84" s="447">
        <v>505</v>
      </c>
      <c r="Y84" s="492">
        <v>315</v>
      </c>
      <c r="Z84" s="448">
        <v>364</v>
      </c>
      <c r="AA84" s="449">
        <v>672</v>
      </c>
      <c r="AB84" s="492">
        <v>318</v>
      </c>
      <c r="AC84" s="448">
        <v>421</v>
      </c>
      <c r="AD84" s="447">
        <v>625</v>
      </c>
      <c r="AE84" s="492">
        <v>390</v>
      </c>
      <c r="AF84" s="450">
        <v>442</v>
      </c>
      <c r="AG84" s="471">
        <v>612</v>
      </c>
      <c r="AH84" s="492">
        <v>343</v>
      </c>
      <c r="AI84" s="448">
        <v>417</v>
      </c>
      <c r="AJ84" s="471">
        <v>536</v>
      </c>
      <c r="AK84" s="492">
        <v>276</v>
      </c>
      <c r="AL84" s="448">
        <v>309</v>
      </c>
      <c r="AM84" s="1152">
        <f t="shared" si="11"/>
        <v>7138</v>
      </c>
      <c r="AN84" s="1153">
        <f t="shared" si="2"/>
        <v>0.45401348428953059</v>
      </c>
      <c r="AO84" s="48">
        <f t="shared" si="12"/>
        <v>3998</v>
      </c>
      <c r="AP84" s="49">
        <f t="shared" si="3"/>
        <v>0.25429334690242972</v>
      </c>
      <c r="AQ84" s="50">
        <f t="shared" si="13"/>
        <v>4586</v>
      </c>
      <c r="AR84" s="51">
        <f t="shared" si="4"/>
        <v>0.29169316880803969</v>
      </c>
      <c r="AS84" s="804">
        <f t="shared" si="14"/>
        <v>15722</v>
      </c>
    </row>
    <row r="85" spans="1:45" ht="16.5" customHeight="1" thickBot="1" x14ac:dyDescent="0.3">
      <c r="A85" s="946" t="s">
        <v>108</v>
      </c>
      <c r="B85" s="947"/>
      <c r="C85" s="77">
        <v>89</v>
      </c>
      <c r="D85" s="119">
        <v>30</v>
      </c>
      <c r="E85" s="191">
        <v>24</v>
      </c>
      <c r="F85" s="80">
        <v>104</v>
      </c>
      <c r="G85" s="78">
        <v>77</v>
      </c>
      <c r="H85" s="81">
        <v>29</v>
      </c>
      <c r="I85" s="80">
        <v>156</v>
      </c>
      <c r="J85" s="78">
        <v>32</v>
      </c>
      <c r="K85" s="81">
        <v>60</v>
      </c>
      <c r="L85" s="447">
        <v>133</v>
      </c>
      <c r="M85" s="492">
        <v>25</v>
      </c>
      <c r="N85" s="448">
        <v>74</v>
      </c>
      <c r="O85" s="449">
        <v>166</v>
      </c>
      <c r="P85" s="492">
        <v>29</v>
      </c>
      <c r="Q85" s="450">
        <v>84</v>
      </c>
      <c r="R85" s="447">
        <v>143</v>
      </c>
      <c r="S85" s="492">
        <v>66</v>
      </c>
      <c r="T85" s="448">
        <v>90</v>
      </c>
      <c r="U85" s="449">
        <v>103</v>
      </c>
      <c r="V85" s="492">
        <v>41</v>
      </c>
      <c r="W85" s="450">
        <v>54</v>
      </c>
      <c r="X85" s="447">
        <v>117</v>
      </c>
      <c r="Y85" s="492">
        <v>53</v>
      </c>
      <c r="Z85" s="448">
        <v>71</v>
      </c>
      <c r="AA85" s="449">
        <v>150</v>
      </c>
      <c r="AB85" s="492">
        <v>60</v>
      </c>
      <c r="AC85" s="448">
        <v>88</v>
      </c>
      <c r="AD85" s="447">
        <v>168</v>
      </c>
      <c r="AE85" s="492">
        <v>49</v>
      </c>
      <c r="AF85" s="450">
        <v>79</v>
      </c>
      <c r="AG85" s="471">
        <v>202</v>
      </c>
      <c r="AH85" s="492">
        <v>44</v>
      </c>
      <c r="AI85" s="448">
        <v>85</v>
      </c>
      <c r="AJ85" s="471">
        <v>150</v>
      </c>
      <c r="AK85" s="492">
        <v>32</v>
      </c>
      <c r="AL85" s="448">
        <v>54</v>
      </c>
      <c r="AM85" s="1152">
        <f t="shared" si="11"/>
        <v>1681</v>
      </c>
      <c r="AN85" s="1153">
        <f>AM85/AS85</f>
        <v>0.55828628362670207</v>
      </c>
      <c r="AO85" s="48">
        <f>D85+G85+J85+M85+P85+S85+V85+Y85+AB85+AE85+AH85+AK85</f>
        <v>538</v>
      </c>
      <c r="AP85" s="49">
        <f>AO85/AS85</f>
        <v>0.17867818000664232</v>
      </c>
      <c r="AQ85" s="50">
        <f>E85+H85+K85+N85+Q85+T85+W85+Z85+AC85+AF85+AI85+AL85</f>
        <v>792</v>
      </c>
      <c r="AR85" s="51">
        <f>AQ85/AS85</f>
        <v>0.26303553636665561</v>
      </c>
      <c r="AS85" s="804">
        <f t="shared" si="14"/>
        <v>3011</v>
      </c>
    </row>
    <row r="86" spans="1:45" ht="20.25" customHeight="1" thickBot="1" x14ac:dyDescent="0.3">
      <c r="A86" s="928" t="s">
        <v>109</v>
      </c>
      <c r="B86" s="929"/>
      <c r="C86" s="174">
        <v>32</v>
      </c>
      <c r="D86" s="175">
        <v>7</v>
      </c>
      <c r="E86" s="192">
        <v>19</v>
      </c>
      <c r="F86" s="172">
        <v>40</v>
      </c>
      <c r="G86" s="170">
        <v>24</v>
      </c>
      <c r="H86" s="173">
        <v>20</v>
      </c>
      <c r="I86" s="172">
        <v>43</v>
      </c>
      <c r="J86" s="170">
        <v>16</v>
      </c>
      <c r="K86" s="173">
        <v>33</v>
      </c>
      <c r="L86" s="494">
        <v>44</v>
      </c>
      <c r="M86" s="484">
        <v>22</v>
      </c>
      <c r="N86" s="485">
        <v>17</v>
      </c>
      <c r="O86" s="483">
        <v>53</v>
      </c>
      <c r="P86" s="484">
        <v>5</v>
      </c>
      <c r="Q86" s="495">
        <v>20</v>
      </c>
      <c r="R86" s="494">
        <v>44</v>
      </c>
      <c r="S86" s="484">
        <v>7</v>
      </c>
      <c r="T86" s="485">
        <v>31</v>
      </c>
      <c r="U86" s="483">
        <v>46</v>
      </c>
      <c r="V86" s="484">
        <v>20</v>
      </c>
      <c r="W86" s="495">
        <v>14</v>
      </c>
      <c r="X86" s="494">
        <v>28</v>
      </c>
      <c r="Y86" s="484">
        <v>9</v>
      </c>
      <c r="Z86" s="485">
        <v>26</v>
      </c>
      <c r="AA86" s="483">
        <v>37</v>
      </c>
      <c r="AB86" s="484">
        <v>14</v>
      </c>
      <c r="AC86" s="485">
        <v>26</v>
      </c>
      <c r="AD86" s="494">
        <v>42</v>
      </c>
      <c r="AE86" s="484">
        <v>22</v>
      </c>
      <c r="AF86" s="495">
        <v>25</v>
      </c>
      <c r="AG86" s="496">
        <v>40</v>
      </c>
      <c r="AH86" s="484">
        <v>33</v>
      </c>
      <c r="AI86" s="485">
        <v>28</v>
      </c>
      <c r="AJ86" s="496">
        <v>19</v>
      </c>
      <c r="AK86" s="484">
        <v>10</v>
      </c>
      <c r="AL86" s="485">
        <v>19</v>
      </c>
      <c r="AM86" s="1154">
        <f t="shared" si="11"/>
        <v>468</v>
      </c>
      <c r="AN86" s="1155">
        <f>AM86/AS86</f>
        <v>0.50053475935828873</v>
      </c>
      <c r="AO86" s="48">
        <f>D86+G86+J86+M86+P86+S86+V86+Y86+AB86+AE86+AH86+AK86</f>
        <v>189</v>
      </c>
      <c r="AP86" s="49">
        <f>AO86/AS86</f>
        <v>0.20213903743315509</v>
      </c>
      <c r="AQ86" s="50">
        <f>E86+H86+K86+N86+Q86+T86+W86+Z86+AC86+AF86+AI86+AL86</f>
        <v>278</v>
      </c>
      <c r="AR86" s="51">
        <f>AQ86/AS86</f>
        <v>0.29732620320855613</v>
      </c>
      <c r="AS86" s="804">
        <f t="shared" si="14"/>
        <v>935</v>
      </c>
    </row>
    <row r="87" spans="1:45" ht="18" customHeight="1" thickBot="1" x14ac:dyDescent="0.3">
      <c r="A87" s="934" t="s">
        <v>110</v>
      </c>
      <c r="B87" s="935"/>
      <c r="C87" s="127">
        <v>3</v>
      </c>
      <c r="D87" s="139">
        <v>8</v>
      </c>
      <c r="E87" s="140">
        <v>5</v>
      </c>
      <c r="F87" s="125">
        <v>6</v>
      </c>
      <c r="G87" s="137">
        <v>11</v>
      </c>
      <c r="H87" s="126">
        <v>8</v>
      </c>
      <c r="I87" s="125">
        <v>10</v>
      </c>
      <c r="J87" s="137">
        <v>8</v>
      </c>
      <c r="K87" s="126">
        <v>6</v>
      </c>
      <c r="L87" s="472">
        <v>12</v>
      </c>
      <c r="M87" s="497">
        <v>1</v>
      </c>
      <c r="N87" s="473">
        <v>5</v>
      </c>
      <c r="O87" s="474">
        <v>12</v>
      </c>
      <c r="P87" s="497">
        <v>2</v>
      </c>
      <c r="Q87" s="475">
        <v>1</v>
      </c>
      <c r="R87" s="472">
        <v>21</v>
      </c>
      <c r="S87" s="497">
        <v>2</v>
      </c>
      <c r="T87" s="473">
        <v>3</v>
      </c>
      <c r="U87" s="474">
        <v>23</v>
      </c>
      <c r="V87" s="497">
        <v>5</v>
      </c>
      <c r="W87" s="475">
        <v>5</v>
      </c>
      <c r="X87" s="472">
        <v>7</v>
      </c>
      <c r="Y87" s="497">
        <v>3</v>
      </c>
      <c r="Z87" s="473">
        <v>1</v>
      </c>
      <c r="AA87" s="474">
        <v>27</v>
      </c>
      <c r="AB87" s="497">
        <v>6</v>
      </c>
      <c r="AC87" s="473">
        <v>4</v>
      </c>
      <c r="AD87" s="472">
        <v>18</v>
      </c>
      <c r="AE87" s="497">
        <v>9</v>
      </c>
      <c r="AF87" s="475">
        <v>2</v>
      </c>
      <c r="AG87" s="476">
        <v>16</v>
      </c>
      <c r="AH87" s="497">
        <v>7</v>
      </c>
      <c r="AI87" s="473">
        <v>6</v>
      </c>
      <c r="AJ87" s="476">
        <v>9</v>
      </c>
      <c r="AK87" s="497">
        <v>3</v>
      </c>
      <c r="AL87" s="473">
        <v>3</v>
      </c>
      <c r="AM87" s="798">
        <f t="shared" si="11"/>
        <v>164</v>
      </c>
      <c r="AN87" s="129">
        <f>AM87/AS87</f>
        <v>0.58992805755395683</v>
      </c>
      <c r="AO87" s="184">
        <f>D87+G87+J87+M87+P87+S87+V87+Y87+AB87+AE87+AH87+AK87</f>
        <v>65</v>
      </c>
      <c r="AP87" s="193">
        <f>AO87/AS87</f>
        <v>0.23381294964028776</v>
      </c>
      <c r="AQ87" s="110">
        <f>E87+H87+K87+N87+Q87+T87+W87+Z87+AC87+AF87+AI87+AL87</f>
        <v>49</v>
      </c>
      <c r="AR87" s="111">
        <f>AQ87/AS87</f>
        <v>0.17625899280575538</v>
      </c>
      <c r="AS87" s="804">
        <f t="shared" si="14"/>
        <v>278</v>
      </c>
    </row>
    <row r="88" spans="1:45" ht="16.5" customHeight="1" thickBot="1" x14ac:dyDescent="0.3">
      <c r="A88" s="938" t="s">
        <v>111</v>
      </c>
      <c r="B88" s="939"/>
      <c r="C88" s="69">
        <v>1</v>
      </c>
      <c r="D88" s="72">
        <v>4</v>
      </c>
      <c r="E88" s="194">
        <v>2</v>
      </c>
      <c r="F88" s="69">
        <v>6</v>
      </c>
      <c r="G88" s="72">
        <v>9</v>
      </c>
      <c r="H88" s="73">
        <v>4</v>
      </c>
      <c r="I88" s="69">
        <v>16</v>
      </c>
      <c r="J88" s="72">
        <v>5</v>
      </c>
      <c r="K88" s="73">
        <v>1</v>
      </c>
      <c r="L88" s="498">
        <v>10</v>
      </c>
      <c r="M88" s="499">
        <v>2</v>
      </c>
      <c r="N88" s="500">
        <v>7</v>
      </c>
      <c r="O88" s="501">
        <v>8</v>
      </c>
      <c r="P88" s="499">
        <v>5</v>
      </c>
      <c r="Q88" s="502">
        <v>6</v>
      </c>
      <c r="R88" s="498">
        <v>10</v>
      </c>
      <c r="S88" s="499">
        <v>4</v>
      </c>
      <c r="T88" s="500">
        <v>3</v>
      </c>
      <c r="U88" s="501">
        <v>9</v>
      </c>
      <c r="V88" s="499">
        <v>8</v>
      </c>
      <c r="W88" s="502">
        <v>3</v>
      </c>
      <c r="X88" s="498">
        <v>6</v>
      </c>
      <c r="Y88" s="499">
        <v>8</v>
      </c>
      <c r="Z88" s="500">
        <v>12</v>
      </c>
      <c r="AA88" s="501">
        <v>7</v>
      </c>
      <c r="AB88" s="499">
        <v>9</v>
      </c>
      <c r="AC88" s="502">
        <v>32</v>
      </c>
      <c r="AD88" s="498">
        <v>12</v>
      </c>
      <c r="AE88" s="499">
        <v>15</v>
      </c>
      <c r="AF88" s="502">
        <v>17</v>
      </c>
      <c r="AG88" s="498">
        <v>11</v>
      </c>
      <c r="AH88" s="499">
        <v>13</v>
      </c>
      <c r="AI88" s="500">
        <v>22</v>
      </c>
      <c r="AJ88" s="498">
        <v>7</v>
      </c>
      <c r="AK88" s="499">
        <v>20</v>
      </c>
      <c r="AL88" s="500">
        <v>33</v>
      </c>
      <c r="AM88" s="801">
        <f t="shared" si="11"/>
        <v>103</v>
      </c>
      <c r="AN88" s="47">
        <f t="shared" si="2"/>
        <v>0.29682997118155618</v>
      </c>
      <c r="AO88" s="48">
        <f t="shared" si="12"/>
        <v>102</v>
      </c>
      <c r="AP88" s="49">
        <f t="shared" si="3"/>
        <v>0.29394812680115273</v>
      </c>
      <c r="AQ88" s="50">
        <f t="shared" si="13"/>
        <v>142</v>
      </c>
      <c r="AR88" s="51">
        <f t="shared" si="4"/>
        <v>0.40922190201729108</v>
      </c>
      <c r="AS88" s="804">
        <f t="shared" si="14"/>
        <v>347</v>
      </c>
    </row>
    <row r="89" spans="1:45" ht="15.75" customHeight="1" thickBot="1" x14ac:dyDescent="0.3">
      <c r="A89" s="405" t="s">
        <v>112</v>
      </c>
      <c r="B89" s="406"/>
      <c r="C89" s="195">
        <v>7.0249999999999995</v>
      </c>
      <c r="D89" s="196">
        <v>3.0520833333333335</v>
      </c>
      <c r="E89" s="197">
        <v>3.2888888888888892</v>
      </c>
      <c r="F89" s="195">
        <v>13.070833333333333</v>
      </c>
      <c r="G89" s="198">
        <v>7.3062499999999995</v>
      </c>
      <c r="H89" s="199">
        <v>4.1472222222222221</v>
      </c>
      <c r="I89" s="195">
        <v>18.927083333333332</v>
      </c>
      <c r="J89" s="198">
        <v>6.7048611111111107</v>
      </c>
      <c r="K89" s="199">
        <v>5.8937499999999998</v>
      </c>
      <c r="L89" s="503">
        <v>12.153472222222222</v>
      </c>
      <c r="M89" s="504">
        <v>7.2444444444444445</v>
      </c>
      <c r="N89" s="505">
        <v>6.7041666666666666</v>
      </c>
      <c r="O89" s="506">
        <v>14.863194444444444</v>
      </c>
      <c r="P89" s="504">
        <v>7.3875000000000002</v>
      </c>
      <c r="Q89" s="507">
        <v>6.646527777777778</v>
      </c>
      <c r="R89" s="503">
        <v>13.854166666666666</v>
      </c>
      <c r="S89" s="504">
        <v>7.9020833333333336</v>
      </c>
      <c r="T89" s="508">
        <v>5.4437500000000005</v>
      </c>
      <c r="U89" s="506">
        <v>10.379861111111111</v>
      </c>
      <c r="V89" s="504">
        <v>6.5805555555555557</v>
      </c>
      <c r="W89" s="507">
        <v>5.3263888888888884</v>
      </c>
      <c r="X89" s="503">
        <v>10.609027777777778</v>
      </c>
      <c r="Y89" s="504">
        <v>4.8513888888888888</v>
      </c>
      <c r="Z89" s="508">
        <v>5.2625000000000002</v>
      </c>
      <c r="AA89" s="503">
        <v>13.229166666666666</v>
      </c>
      <c r="AB89" s="504">
        <v>5.0437500000000002</v>
      </c>
      <c r="AC89" s="508">
        <v>5.354861111111112</v>
      </c>
      <c r="AD89" s="503">
        <v>11.05486111111111</v>
      </c>
      <c r="AE89" s="504">
        <v>7.6124999999999998</v>
      </c>
      <c r="AF89" s="507">
        <v>4.9388888888888891</v>
      </c>
      <c r="AG89" s="503">
        <v>13.127083333333333</v>
      </c>
      <c r="AH89" s="504">
        <v>4.8111111111111109</v>
      </c>
      <c r="AI89" s="508">
        <v>5.5638888888888891</v>
      </c>
      <c r="AJ89" s="503">
        <v>9.8229166666666661</v>
      </c>
      <c r="AK89" s="504">
        <v>6.6208333333333336</v>
      </c>
      <c r="AL89" s="508">
        <v>3.1020833333333333</v>
      </c>
      <c r="AM89" s="440">
        <f t="shared" si="11"/>
        <v>148.11666666666667</v>
      </c>
      <c r="AN89" s="47">
        <f t="shared" si="2"/>
        <v>0.51987734786699369</v>
      </c>
      <c r="AO89" s="200">
        <f t="shared" si="12"/>
        <v>75.117361111111109</v>
      </c>
      <c r="AP89" s="49">
        <f t="shared" si="3"/>
        <v>0.26365577454626998</v>
      </c>
      <c r="AQ89" s="201">
        <f t="shared" si="13"/>
        <v>61.672916666666666</v>
      </c>
      <c r="AR89" s="51">
        <f t="shared" si="4"/>
        <v>0.21646687758673641</v>
      </c>
      <c r="AS89" s="777">
        <f t="shared" si="14"/>
        <v>284.90694444444443</v>
      </c>
    </row>
    <row r="90" spans="1:45" ht="15.75" customHeight="1" thickBot="1" x14ac:dyDescent="0.3">
      <c r="A90" s="407" t="s">
        <v>113</v>
      </c>
      <c r="B90" s="408"/>
      <c r="C90" s="202">
        <v>1.3687500000000001</v>
      </c>
      <c r="D90" s="203">
        <v>0.6333333333333333</v>
      </c>
      <c r="E90" s="204">
        <v>0.26944444444444443</v>
      </c>
      <c r="F90" s="202">
        <v>3.2770833333333336</v>
      </c>
      <c r="G90" s="205">
        <v>2.0819444444444444</v>
      </c>
      <c r="H90" s="206">
        <v>1.1333333333333333</v>
      </c>
      <c r="I90" s="202">
        <v>5.5562499999999995</v>
      </c>
      <c r="J90" s="205">
        <v>1.0604166666666666</v>
      </c>
      <c r="K90" s="206">
        <v>1.7249999999999999</v>
      </c>
      <c r="L90" s="509">
        <v>3.6645833333333333</v>
      </c>
      <c r="M90" s="510">
        <v>0.91666666666666663</v>
      </c>
      <c r="N90" s="511">
        <v>2.5173611111111112</v>
      </c>
      <c r="O90" s="512">
        <v>3.3166666666666664</v>
      </c>
      <c r="P90" s="510">
        <v>1.65625</v>
      </c>
      <c r="Q90" s="513">
        <v>1.4979166666666668</v>
      </c>
      <c r="R90" s="509">
        <v>5.478472222222222</v>
      </c>
      <c r="S90" s="510">
        <v>2.6215277777777777</v>
      </c>
      <c r="T90" s="514">
        <v>2.9694444444444446</v>
      </c>
      <c r="U90" s="512">
        <v>5.499305555555555</v>
      </c>
      <c r="V90" s="510">
        <v>2.2722222222222221</v>
      </c>
      <c r="W90" s="513">
        <v>1.4104166666666667</v>
      </c>
      <c r="X90" s="509">
        <v>4.6743055555555557</v>
      </c>
      <c r="Y90" s="510">
        <v>1.7493055555555557</v>
      </c>
      <c r="Z90" s="514">
        <v>2.3972222222222221</v>
      </c>
      <c r="AA90" s="509">
        <v>5.9340277777777777</v>
      </c>
      <c r="AB90" s="510">
        <v>2.5354166666666669</v>
      </c>
      <c r="AC90" s="514">
        <v>2.7847222222222219</v>
      </c>
      <c r="AD90" s="509">
        <v>0.1097337962962963</v>
      </c>
      <c r="AE90" s="510">
        <v>1.2743055555555556</v>
      </c>
      <c r="AF90" s="513">
        <v>2.3312500000000003</v>
      </c>
      <c r="AG90" s="509">
        <v>8.3090277777777768</v>
      </c>
      <c r="AH90" s="510">
        <v>2.4027777777777777</v>
      </c>
      <c r="AI90" s="514">
        <v>2.4777777777777779</v>
      </c>
      <c r="AJ90" s="509">
        <v>8.2743055555555554</v>
      </c>
      <c r="AK90" s="510">
        <v>1.8631944444444446</v>
      </c>
      <c r="AL90" s="514">
        <v>1.2895833333333333</v>
      </c>
      <c r="AM90" s="441">
        <f t="shared" si="11"/>
        <v>55.462511574074078</v>
      </c>
      <c r="AN90" s="47">
        <f t="shared" si="2"/>
        <v>0.5583473668965131</v>
      </c>
      <c r="AO90" s="200">
        <f t="shared" si="12"/>
        <v>21.067361111111115</v>
      </c>
      <c r="AP90" s="49">
        <f t="shared" si="3"/>
        <v>0.21208750325229508</v>
      </c>
      <c r="AQ90" s="201">
        <f t="shared" si="13"/>
        <v>22.803472222222222</v>
      </c>
      <c r="AR90" s="51">
        <f t="shared" si="4"/>
        <v>0.22956512985119201</v>
      </c>
      <c r="AS90" s="777">
        <f t="shared" si="14"/>
        <v>99.333344907407394</v>
      </c>
    </row>
    <row r="91" spans="1:45" ht="15.75" customHeight="1" thickBot="1" x14ac:dyDescent="0.3">
      <c r="A91" s="407" t="s">
        <v>114</v>
      </c>
      <c r="B91" s="408"/>
      <c r="C91" s="202">
        <v>2.7777777777777779E-3</v>
      </c>
      <c r="D91" s="203">
        <v>0.15833333333333333</v>
      </c>
      <c r="E91" s="204">
        <v>0.13749999999999998</v>
      </c>
      <c r="F91" s="202">
        <v>0.19166666666666665</v>
      </c>
      <c r="G91" s="205">
        <v>0.18680555555555556</v>
      </c>
      <c r="H91" s="206">
        <v>0.1076388888888889</v>
      </c>
      <c r="I91" s="202">
        <v>0.45208333333333334</v>
      </c>
      <c r="J91" s="205">
        <v>0.32569444444444445</v>
      </c>
      <c r="K91" s="206">
        <v>0.25069444444444444</v>
      </c>
      <c r="L91" s="509">
        <v>0.51666666666666672</v>
      </c>
      <c r="M91" s="510">
        <v>2.9861111111111113E-2</v>
      </c>
      <c r="N91" s="511">
        <v>0.19097222222222221</v>
      </c>
      <c r="O91" s="512">
        <v>0.3743055555555555</v>
      </c>
      <c r="P91" s="510">
        <v>4.3055555555555562E-2</v>
      </c>
      <c r="Q91" s="513">
        <v>2.4305555555555556E-2</v>
      </c>
      <c r="R91" s="509">
        <v>0.67083333333333339</v>
      </c>
      <c r="S91" s="510">
        <v>8.1018518518518516E-5</v>
      </c>
      <c r="T91" s="514">
        <v>0.13263888888888889</v>
      </c>
      <c r="U91" s="512">
        <v>0.62430555555555556</v>
      </c>
      <c r="V91" s="510">
        <v>2.9398148148148148E-3</v>
      </c>
      <c r="W91" s="513">
        <v>0.17916666666666667</v>
      </c>
      <c r="X91" s="509">
        <v>0.10347222222222223</v>
      </c>
      <c r="Y91" s="510">
        <v>7.1527777777777787E-2</v>
      </c>
      <c r="Z91" s="514">
        <v>6.5972222222222224E-2</v>
      </c>
      <c r="AA91" s="509">
        <v>0.63124999999999998</v>
      </c>
      <c r="AB91" s="510">
        <v>6.3888888888888884E-2</v>
      </c>
      <c r="AC91" s="514">
        <v>2.1180555555555553E-3</v>
      </c>
      <c r="AD91" s="509">
        <v>0.32569444444444445</v>
      </c>
      <c r="AE91" s="510">
        <v>0.14930555555555555</v>
      </c>
      <c r="AF91" s="513">
        <v>0.14027777777777778</v>
      </c>
      <c r="AG91" s="509">
        <v>0.27847222222222223</v>
      </c>
      <c r="AH91" s="510">
        <v>4.1666666666666664E-2</v>
      </c>
      <c r="AI91" s="514">
        <v>0.20347222222222219</v>
      </c>
      <c r="AJ91" s="509">
        <v>0.12638888888888888</v>
      </c>
      <c r="AK91" s="510">
        <v>5.4166666666666669E-2</v>
      </c>
      <c r="AL91" s="514">
        <v>0.21527777777777779</v>
      </c>
      <c r="AM91" s="441">
        <f t="shared" si="11"/>
        <v>4.2979166666666666</v>
      </c>
      <c r="AN91" s="47">
        <f t="shared" si="2"/>
        <v>0.6074555376702917</v>
      </c>
      <c r="AO91" s="200">
        <f t="shared" si="12"/>
        <v>1.1273263888888889</v>
      </c>
      <c r="AP91" s="49">
        <f t="shared" si="3"/>
        <v>0.15933316320521376</v>
      </c>
      <c r="AQ91" s="201">
        <f t="shared" si="13"/>
        <v>1.6500347222222222</v>
      </c>
      <c r="AR91" s="51">
        <f t="shared" si="4"/>
        <v>0.23321129912449451</v>
      </c>
      <c r="AS91" s="777">
        <f t="shared" si="14"/>
        <v>7.075277777777778</v>
      </c>
    </row>
    <row r="92" spans="1:45" ht="15.75" customHeight="1" thickBot="1" x14ac:dyDescent="0.3">
      <c r="A92" s="409" t="s">
        <v>115</v>
      </c>
      <c r="B92" s="410"/>
      <c r="C92" s="207">
        <v>0.34097222222222223</v>
      </c>
      <c r="D92" s="208">
        <v>9.8611111111111108E-2</v>
      </c>
      <c r="E92" s="209">
        <v>0.55277777777777781</v>
      </c>
      <c r="F92" s="207">
        <v>1.1902777777777778</v>
      </c>
      <c r="G92" s="210">
        <v>0.44722222222222219</v>
      </c>
      <c r="H92" s="211">
        <v>0.45763888888888887</v>
      </c>
      <c r="I92" s="207">
        <v>1.440277777777778</v>
      </c>
      <c r="J92" s="210">
        <v>0.80833333333333324</v>
      </c>
      <c r="K92" s="211">
        <v>1.0479166666666666</v>
      </c>
      <c r="L92" s="515">
        <v>1.3784722222222223</v>
      </c>
      <c r="M92" s="516">
        <v>0.44930555555555557</v>
      </c>
      <c r="N92" s="517">
        <v>0.60069444444444442</v>
      </c>
      <c r="O92" s="518">
        <v>2.0687500000000001</v>
      </c>
      <c r="P92" s="781">
        <v>0.10833333333333334</v>
      </c>
      <c r="Q92" s="520">
        <v>0.68333333333333324</v>
      </c>
      <c r="R92" s="782">
        <v>1.0381944444444444</v>
      </c>
      <c r="S92" s="781">
        <v>0.16111111111111112</v>
      </c>
      <c r="T92" s="519">
        <v>0.78472222222222221</v>
      </c>
      <c r="U92" s="783">
        <v>1.3368055555555556</v>
      </c>
      <c r="V92" s="781">
        <v>0.30069444444444443</v>
      </c>
      <c r="W92" s="520">
        <v>0.51180555555555551</v>
      </c>
      <c r="X92" s="782">
        <v>0.65555555555555556</v>
      </c>
      <c r="Y92" s="781">
        <v>0.11597222222222221</v>
      </c>
      <c r="Z92" s="519">
        <v>0.79375000000000007</v>
      </c>
      <c r="AA92" s="782">
        <v>0.98402777777777783</v>
      </c>
      <c r="AB92" s="781">
        <v>0.10625</v>
      </c>
      <c r="AC92" s="519">
        <v>0.76736111111111116</v>
      </c>
      <c r="AD92" s="782">
        <v>0.66736111111111107</v>
      </c>
      <c r="AE92" s="781">
        <v>0.22638888888888889</v>
      </c>
      <c r="AF92" s="520">
        <v>1.1722222222222223</v>
      </c>
      <c r="AG92" s="782">
        <v>1.2291666666666667</v>
      </c>
      <c r="AH92" s="781">
        <v>0.33333333333333331</v>
      </c>
      <c r="AI92" s="519">
        <v>1.1083333333333334</v>
      </c>
      <c r="AJ92" s="782">
        <v>0.3888888888888889</v>
      </c>
      <c r="AK92" s="781">
        <v>0.35694444444444445</v>
      </c>
      <c r="AL92" s="519">
        <v>0.86319444444444438</v>
      </c>
      <c r="AM92" s="440">
        <f t="shared" si="11"/>
        <v>12.71875</v>
      </c>
      <c r="AN92" s="97">
        <f t="shared" si="2"/>
        <v>0.49731182795698925</v>
      </c>
      <c r="AO92" s="212">
        <f t="shared" si="12"/>
        <v>3.5124999999999997</v>
      </c>
      <c r="AP92" s="98">
        <f t="shared" si="3"/>
        <v>0.13734115347018572</v>
      </c>
      <c r="AQ92" s="213">
        <f t="shared" si="13"/>
        <v>9.3437499999999982</v>
      </c>
      <c r="AR92" s="99">
        <f t="shared" si="4"/>
        <v>0.36534701857282498</v>
      </c>
      <c r="AS92" s="778">
        <f t="shared" si="14"/>
        <v>25.574999999999999</v>
      </c>
    </row>
    <row r="93" spans="1:45" ht="15.75" customHeight="1" thickBot="1" x14ac:dyDescent="0.3">
      <c r="A93" s="411" t="s">
        <v>116</v>
      </c>
      <c r="B93" s="412"/>
      <c r="C93" s="839">
        <v>4.7222222222222221E-2</v>
      </c>
      <c r="D93" s="840">
        <v>0.15347222222222223</v>
      </c>
      <c r="E93" s="841">
        <v>0</v>
      </c>
      <c r="F93" s="842">
        <v>0.39444444444444443</v>
      </c>
      <c r="G93" s="840">
        <v>0.17430555555555557</v>
      </c>
      <c r="H93" s="843">
        <v>0.16874999999999998</v>
      </c>
      <c r="I93" s="842">
        <v>0.3354166666666667</v>
      </c>
      <c r="J93" s="840">
        <v>8.2638888888888887E-2</v>
      </c>
      <c r="K93" s="843">
        <v>0</v>
      </c>
      <c r="L93" s="780">
        <v>0.25763888888888892</v>
      </c>
      <c r="M93" s="779">
        <v>4.0972222222222222E-2</v>
      </c>
      <c r="N93" s="844">
        <v>0.28055555555555556</v>
      </c>
      <c r="O93" s="845">
        <v>0.21736111111111112</v>
      </c>
      <c r="P93" s="784">
        <v>7.013888888888889E-2</v>
      </c>
      <c r="Q93" s="785">
        <v>0.27361111111111108</v>
      </c>
      <c r="R93" s="786">
        <v>0.27708333333333335</v>
      </c>
      <c r="S93" s="787">
        <v>0.11875000000000001</v>
      </c>
      <c r="T93" s="788">
        <v>0.10347222222222223</v>
      </c>
      <c r="U93" s="789">
        <v>0.2076388888888889</v>
      </c>
      <c r="V93" s="790">
        <v>0.21944444444444444</v>
      </c>
      <c r="W93" s="791">
        <v>0.22083333333333333</v>
      </c>
      <c r="X93" s="786">
        <v>0.22708333333333333</v>
      </c>
      <c r="Y93" s="792">
        <v>4.0624999999999993E-3</v>
      </c>
      <c r="Z93" s="788">
        <v>0.57361111111111118</v>
      </c>
      <c r="AA93" s="789">
        <v>0.2638888888888889</v>
      </c>
      <c r="AB93" s="790">
        <v>0.22083333333333333</v>
      </c>
      <c r="AC93" s="791">
        <v>1.15625</v>
      </c>
      <c r="AD93" s="786">
        <v>0.18958333333333333</v>
      </c>
      <c r="AE93" s="790">
        <v>0.30277777777777776</v>
      </c>
      <c r="AF93" s="791">
        <v>0.66180555555555554</v>
      </c>
      <c r="AG93" s="786">
        <v>0.27083333333333331</v>
      </c>
      <c r="AH93" s="790">
        <v>0.3972222222222222</v>
      </c>
      <c r="AI93" s="793">
        <v>0.72083333333333333</v>
      </c>
      <c r="AJ93" s="786">
        <v>0.2298611111111111</v>
      </c>
      <c r="AK93" s="790">
        <v>0.55625000000000002</v>
      </c>
      <c r="AL93" s="793">
        <v>1.0423611111111111</v>
      </c>
      <c r="AM93" s="440">
        <f t="shared" si="11"/>
        <v>2.9180555555555556</v>
      </c>
      <c r="AN93" s="97">
        <f t="shared" si="2"/>
        <v>0.27894595339172917</v>
      </c>
      <c r="AO93" s="212">
        <f t="shared" si="12"/>
        <v>2.3408680555555557</v>
      </c>
      <c r="AP93" s="98">
        <f t="shared" si="3"/>
        <v>0.22377081556175876</v>
      </c>
      <c r="AQ93" s="213">
        <f t="shared" si="13"/>
        <v>5.2020833333333334</v>
      </c>
      <c r="AR93" s="99">
        <f t="shared" si="4"/>
        <v>0.49728323104651195</v>
      </c>
      <c r="AS93" s="778">
        <f t="shared" si="14"/>
        <v>10.461006944444446</v>
      </c>
    </row>
    <row r="94" spans="1:45" s="40" customFormat="1" ht="15.75" customHeight="1" thickBot="1" x14ac:dyDescent="0.3">
      <c r="A94" s="940" t="s">
        <v>192</v>
      </c>
      <c r="B94" s="941"/>
      <c r="C94" s="214">
        <v>8.7847222222222232</v>
      </c>
      <c r="D94" s="215">
        <v>4.0958333333333332</v>
      </c>
      <c r="E94" s="216">
        <v>4.2486111111111109</v>
      </c>
      <c r="F94" s="217">
        <v>18.124305555555555</v>
      </c>
      <c r="G94" s="215">
        <v>10.196527777777778</v>
      </c>
      <c r="H94" s="218">
        <v>6.0145833333333334</v>
      </c>
      <c r="I94" s="217">
        <v>26.711111111111112</v>
      </c>
      <c r="J94" s="215">
        <v>8.9819444444444443</v>
      </c>
      <c r="K94" s="218">
        <v>8.9173611111111111</v>
      </c>
      <c r="L94" s="521">
        <v>17.970833333333335</v>
      </c>
      <c r="M94" s="522">
        <v>8.6812500000000004</v>
      </c>
      <c r="N94" s="523">
        <v>10.293750000000001</v>
      </c>
      <c r="O94" s="524">
        <v>20.840277777777779</v>
      </c>
      <c r="P94" s="522">
        <v>9.2652777777777775</v>
      </c>
      <c r="Q94" s="525">
        <v>9.125694444444445</v>
      </c>
      <c r="R94" s="521">
        <v>21.318749999999998</v>
      </c>
      <c r="S94" s="522">
        <v>10.80355324074074</v>
      </c>
      <c r="T94" s="526">
        <v>9.4340277777777768</v>
      </c>
      <c r="U94" s="524">
        <v>18.047916666666666</v>
      </c>
      <c r="V94" s="527">
        <v>9.3758564814814811</v>
      </c>
      <c r="W94" s="528">
        <v>7.6486111111111112</v>
      </c>
      <c r="X94" s="521">
        <v>16.269444444444442</v>
      </c>
      <c r="Y94" s="529">
        <v>6.8270833333333334</v>
      </c>
      <c r="Z94" s="530">
        <v>9.093055555555555</v>
      </c>
      <c r="AA94" s="531">
        <v>21.042361111111109</v>
      </c>
      <c r="AB94" s="532">
        <v>7.9701388888888891</v>
      </c>
      <c r="AC94" s="533">
        <v>10.065312499999999</v>
      </c>
      <c r="AD94" s="534">
        <v>12.347233796296296</v>
      </c>
      <c r="AE94" s="532">
        <v>9.5652777777777782</v>
      </c>
      <c r="AF94" s="533">
        <v>9.2444444444444454</v>
      </c>
      <c r="AG94" s="534">
        <v>23.214583333333334</v>
      </c>
      <c r="AH94" s="532">
        <v>7.9861111111111107</v>
      </c>
      <c r="AI94" s="535">
        <v>10.074305555555556</v>
      </c>
      <c r="AJ94" s="534">
        <v>18.84236111111111</v>
      </c>
      <c r="AK94" s="532">
        <v>9.4513888888888893</v>
      </c>
      <c r="AL94" s="535">
        <v>6.5125000000000002</v>
      </c>
      <c r="AM94" s="440">
        <f>AM89+AM90+AM91+AM92</f>
        <v>220.59584490740744</v>
      </c>
      <c r="AN94" s="129">
        <f t="shared" si="2"/>
        <v>0.52914568546429708</v>
      </c>
      <c r="AO94" s="219">
        <f t="shared" ref="AO94:AQ94" si="15">AO89+AO90+AO91+AO92</f>
        <v>100.82454861111111</v>
      </c>
      <c r="AP94" s="193">
        <f t="shared" si="3"/>
        <v>0.24184895644271154</v>
      </c>
      <c r="AQ94" s="220">
        <f t="shared" si="15"/>
        <v>95.470173611111107</v>
      </c>
      <c r="AR94" s="111">
        <f t="shared" si="4"/>
        <v>0.22900535809299141</v>
      </c>
      <c r="AS94" s="777">
        <f>AQ94+AO94+AM94</f>
        <v>416.89056712962963</v>
      </c>
    </row>
    <row r="95" spans="1:45" ht="16.5" customHeight="1" thickBot="1" x14ac:dyDescent="0.3">
      <c r="A95" s="942" t="s">
        <v>117</v>
      </c>
      <c r="B95" s="943"/>
      <c r="C95" s="221">
        <v>58</v>
      </c>
      <c r="D95" s="222">
        <v>42</v>
      </c>
      <c r="E95" s="223">
        <v>30</v>
      </c>
      <c r="F95" s="224">
        <v>112</v>
      </c>
      <c r="G95" s="225">
        <v>38</v>
      </c>
      <c r="H95" s="226">
        <v>98</v>
      </c>
      <c r="I95" s="172">
        <v>137</v>
      </c>
      <c r="J95" s="170">
        <v>59</v>
      </c>
      <c r="K95" s="173">
        <v>95</v>
      </c>
      <c r="L95" s="494">
        <v>106</v>
      </c>
      <c r="M95" s="536">
        <v>41</v>
      </c>
      <c r="N95" s="485">
        <v>82</v>
      </c>
      <c r="O95" s="483">
        <v>118</v>
      </c>
      <c r="P95" s="484">
        <v>57</v>
      </c>
      <c r="Q95" s="495">
        <v>90</v>
      </c>
      <c r="R95" s="494">
        <v>106</v>
      </c>
      <c r="S95" s="484">
        <v>81</v>
      </c>
      <c r="T95" s="485">
        <v>92</v>
      </c>
      <c r="U95" s="483">
        <v>79</v>
      </c>
      <c r="V95" s="484">
        <v>43</v>
      </c>
      <c r="W95" s="495">
        <v>58</v>
      </c>
      <c r="X95" s="494">
        <v>58</v>
      </c>
      <c r="Y95" s="484">
        <v>83</v>
      </c>
      <c r="Z95" s="485">
        <v>65</v>
      </c>
      <c r="AA95" s="483">
        <v>95</v>
      </c>
      <c r="AB95" s="484">
        <v>68</v>
      </c>
      <c r="AC95" s="485">
        <v>102</v>
      </c>
      <c r="AD95" s="494">
        <v>100</v>
      </c>
      <c r="AE95" s="484">
        <v>96</v>
      </c>
      <c r="AF95" s="495">
        <v>94</v>
      </c>
      <c r="AG95" s="496">
        <v>85</v>
      </c>
      <c r="AH95" s="484">
        <v>81</v>
      </c>
      <c r="AI95" s="485">
        <v>100</v>
      </c>
      <c r="AJ95" s="496">
        <v>65</v>
      </c>
      <c r="AK95" s="484">
        <v>51</v>
      </c>
      <c r="AL95" s="485">
        <v>70</v>
      </c>
      <c r="AM95" s="797">
        <f t="shared" ref="AM95:AM112" si="16">C95+F95+I95+L95+O95+R95+U95+X95+AA95+AD95+AG95+AJ95</f>
        <v>1119</v>
      </c>
      <c r="AN95" s="116">
        <f t="shared" si="2"/>
        <v>0.39470899470899473</v>
      </c>
      <c r="AO95" s="823">
        <f t="shared" si="12"/>
        <v>740</v>
      </c>
      <c r="AP95" s="117">
        <f t="shared" si="3"/>
        <v>0.26102292768959434</v>
      </c>
      <c r="AQ95" s="821">
        <f t="shared" si="13"/>
        <v>976</v>
      </c>
      <c r="AR95" s="118">
        <f t="shared" si="4"/>
        <v>0.34426807760141093</v>
      </c>
      <c r="AS95" s="836">
        <f t="shared" ref="AS95:AS112" si="17">SUM(C95:AL95)</f>
        <v>2835</v>
      </c>
    </row>
    <row r="96" spans="1:45" ht="17.25" customHeight="1" thickBot="1" x14ac:dyDescent="0.3">
      <c r="A96" s="944" t="s">
        <v>118</v>
      </c>
      <c r="B96" s="945"/>
      <c r="C96" s="227">
        <v>16</v>
      </c>
      <c r="D96" s="228">
        <v>12</v>
      </c>
      <c r="E96" s="229">
        <v>18</v>
      </c>
      <c r="F96" s="230">
        <v>14</v>
      </c>
      <c r="G96" s="231">
        <v>14</v>
      </c>
      <c r="H96" s="232">
        <v>14</v>
      </c>
      <c r="I96" s="80">
        <v>38</v>
      </c>
      <c r="J96" s="78">
        <v>28</v>
      </c>
      <c r="K96" s="81">
        <v>15</v>
      </c>
      <c r="L96" s="447">
        <v>21</v>
      </c>
      <c r="M96" s="537">
        <v>15</v>
      </c>
      <c r="N96" s="448">
        <v>15</v>
      </c>
      <c r="O96" s="449">
        <v>29</v>
      </c>
      <c r="P96" s="492">
        <v>10</v>
      </c>
      <c r="Q96" s="450">
        <v>27</v>
      </c>
      <c r="R96" s="447">
        <v>33</v>
      </c>
      <c r="S96" s="492">
        <v>20</v>
      </c>
      <c r="T96" s="448">
        <v>18</v>
      </c>
      <c r="U96" s="449">
        <v>15</v>
      </c>
      <c r="V96" s="492">
        <v>15</v>
      </c>
      <c r="W96" s="450">
        <v>28</v>
      </c>
      <c r="X96" s="447">
        <v>31</v>
      </c>
      <c r="Y96" s="492">
        <v>7</v>
      </c>
      <c r="Z96" s="448">
        <v>12</v>
      </c>
      <c r="AA96" s="449">
        <v>29</v>
      </c>
      <c r="AB96" s="492">
        <v>8</v>
      </c>
      <c r="AC96" s="448">
        <v>10</v>
      </c>
      <c r="AD96" s="447">
        <v>21</v>
      </c>
      <c r="AE96" s="492">
        <v>12</v>
      </c>
      <c r="AF96" s="450">
        <v>13</v>
      </c>
      <c r="AG96" s="471">
        <v>21</v>
      </c>
      <c r="AH96" s="492">
        <v>12</v>
      </c>
      <c r="AI96" s="448">
        <v>12</v>
      </c>
      <c r="AJ96" s="471">
        <v>30</v>
      </c>
      <c r="AK96" s="492">
        <v>9</v>
      </c>
      <c r="AL96" s="448">
        <v>11</v>
      </c>
      <c r="AM96" s="795">
        <f t="shared" si="16"/>
        <v>298</v>
      </c>
      <c r="AN96" s="47">
        <f t="shared" si="2"/>
        <v>0.45635528330781011</v>
      </c>
      <c r="AO96" s="824">
        <f t="shared" si="12"/>
        <v>162</v>
      </c>
      <c r="AP96" s="49">
        <f t="shared" si="3"/>
        <v>0.24808575803981622</v>
      </c>
      <c r="AQ96" s="810">
        <f t="shared" si="13"/>
        <v>193</v>
      </c>
      <c r="AR96" s="51">
        <f t="shared" si="4"/>
        <v>0.29555895865237364</v>
      </c>
      <c r="AS96" s="837">
        <f t="shared" si="17"/>
        <v>653</v>
      </c>
    </row>
    <row r="97" spans="1:45" ht="18.75" customHeight="1" thickBot="1" x14ac:dyDescent="0.3">
      <c r="A97" s="946" t="s">
        <v>119</v>
      </c>
      <c r="B97" s="947"/>
      <c r="C97" s="233">
        <v>7</v>
      </c>
      <c r="D97" s="234">
        <v>5</v>
      </c>
      <c r="E97" s="235">
        <v>11</v>
      </c>
      <c r="F97" s="236">
        <v>4</v>
      </c>
      <c r="G97" s="237">
        <v>12</v>
      </c>
      <c r="H97" s="238">
        <v>13</v>
      </c>
      <c r="I97" s="83">
        <v>10</v>
      </c>
      <c r="J97" s="143">
        <v>10</v>
      </c>
      <c r="K97" s="64">
        <v>12</v>
      </c>
      <c r="L97" s="453">
        <v>8</v>
      </c>
      <c r="M97" s="490">
        <v>4</v>
      </c>
      <c r="N97" s="446">
        <v>9</v>
      </c>
      <c r="O97" s="478">
        <v>5</v>
      </c>
      <c r="P97" s="480">
        <v>5</v>
      </c>
      <c r="Q97" s="479">
        <v>12</v>
      </c>
      <c r="R97" s="453">
        <v>10</v>
      </c>
      <c r="S97" s="480">
        <v>6</v>
      </c>
      <c r="T97" s="446">
        <v>13</v>
      </c>
      <c r="U97" s="478">
        <v>10</v>
      </c>
      <c r="V97" s="480">
        <v>5</v>
      </c>
      <c r="W97" s="479">
        <v>11</v>
      </c>
      <c r="X97" s="453">
        <v>6</v>
      </c>
      <c r="Y97" s="480">
        <v>1</v>
      </c>
      <c r="Z97" s="446">
        <v>10</v>
      </c>
      <c r="AA97" s="478">
        <v>9</v>
      </c>
      <c r="AB97" s="480">
        <v>7</v>
      </c>
      <c r="AC97" s="446">
        <v>6</v>
      </c>
      <c r="AD97" s="453">
        <v>4</v>
      </c>
      <c r="AE97" s="480">
        <v>5</v>
      </c>
      <c r="AF97" s="479">
        <v>10</v>
      </c>
      <c r="AG97" s="445">
        <v>7</v>
      </c>
      <c r="AH97" s="480">
        <v>1</v>
      </c>
      <c r="AI97" s="446">
        <v>3</v>
      </c>
      <c r="AJ97" s="445">
        <v>9</v>
      </c>
      <c r="AK97" s="480">
        <v>3</v>
      </c>
      <c r="AL97" s="446">
        <v>5</v>
      </c>
      <c r="AM97" s="795">
        <f t="shared" si="16"/>
        <v>89</v>
      </c>
      <c r="AN97" s="47">
        <f t="shared" si="2"/>
        <v>0.33208955223880599</v>
      </c>
      <c r="AO97" s="824">
        <f t="shared" si="12"/>
        <v>64</v>
      </c>
      <c r="AP97" s="49">
        <f t="shared" si="3"/>
        <v>0.23880597014925373</v>
      </c>
      <c r="AQ97" s="810">
        <f t="shared" si="13"/>
        <v>115</v>
      </c>
      <c r="AR97" s="51">
        <f t="shared" si="4"/>
        <v>0.42910447761194032</v>
      </c>
      <c r="AS97" s="837">
        <f t="shared" si="17"/>
        <v>268</v>
      </c>
    </row>
    <row r="98" spans="1:45" ht="18.75" customHeight="1" thickBot="1" x14ac:dyDescent="0.3">
      <c r="A98" s="948" t="s">
        <v>120</v>
      </c>
      <c r="B98" s="949"/>
      <c r="C98" s="239">
        <v>0</v>
      </c>
      <c r="D98" s="240">
        <v>0</v>
      </c>
      <c r="E98" s="241">
        <v>0</v>
      </c>
      <c r="F98" s="242">
        <v>1</v>
      </c>
      <c r="G98" s="243">
        <v>0</v>
      </c>
      <c r="H98" s="244">
        <v>0</v>
      </c>
      <c r="I98" s="91">
        <v>4</v>
      </c>
      <c r="J98" s="145">
        <v>0</v>
      </c>
      <c r="K98" s="92">
        <v>0</v>
      </c>
      <c r="L98" s="454">
        <v>1</v>
      </c>
      <c r="M98" s="538">
        <v>0</v>
      </c>
      <c r="N98" s="455">
        <v>2</v>
      </c>
      <c r="O98" s="456">
        <v>0</v>
      </c>
      <c r="P98" s="481">
        <v>0</v>
      </c>
      <c r="Q98" s="457">
        <v>0</v>
      </c>
      <c r="R98" s="454">
        <v>1</v>
      </c>
      <c r="S98" s="481">
        <v>0</v>
      </c>
      <c r="T98" s="455">
        <v>3</v>
      </c>
      <c r="U98" s="456">
        <v>1</v>
      </c>
      <c r="V98" s="481">
        <v>0</v>
      </c>
      <c r="W98" s="457">
        <v>4</v>
      </c>
      <c r="X98" s="454">
        <v>1</v>
      </c>
      <c r="Y98" s="481">
        <v>0</v>
      </c>
      <c r="Z98" s="455">
        <v>0</v>
      </c>
      <c r="AA98" s="456">
        <v>4</v>
      </c>
      <c r="AB98" s="481">
        <v>0</v>
      </c>
      <c r="AC98" s="455">
        <v>0</v>
      </c>
      <c r="AD98" s="454">
        <v>2</v>
      </c>
      <c r="AE98" s="481">
        <v>0</v>
      </c>
      <c r="AF98" s="457">
        <v>0</v>
      </c>
      <c r="AG98" s="460">
        <v>0</v>
      </c>
      <c r="AH98" s="481">
        <v>1</v>
      </c>
      <c r="AI98" s="455">
        <v>1</v>
      </c>
      <c r="AJ98" s="460">
        <v>1</v>
      </c>
      <c r="AK98" s="481">
        <v>2</v>
      </c>
      <c r="AL98" s="455">
        <v>0</v>
      </c>
      <c r="AM98" s="795">
        <f t="shared" si="16"/>
        <v>16</v>
      </c>
      <c r="AN98" s="47">
        <f t="shared" si="2"/>
        <v>0.55172413793103448</v>
      </c>
      <c r="AO98" s="824">
        <f t="shared" si="12"/>
        <v>3</v>
      </c>
      <c r="AP98" s="49">
        <f t="shared" si="3"/>
        <v>0.10344827586206896</v>
      </c>
      <c r="AQ98" s="810">
        <f t="shared" si="13"/>
        <v>10</v>
      </c>
      <c r="AR98" s="51">
        <f t="shared" si="4"/>
        <v>0.34482758620689657</v>
      </c>
      <c r="AS98" s="837">
        <f t="shared" si="17"/>
        <v>29</v>
      </c>
    </row>
    <row r="99" spans="1:45" ht="23.25" customHeight="1" thickBot="1" x14ac:dyDescent="0.3">
      <c r="A99" s="934" t="s">
        <v>121</v>
      </c>
      <c r="B99" s="935"/>
      <c r="C99" s="246">
        <v>63</v>
      </c>
      <c r="D99" s="247">
        <v>18</v>
      </c>
      <c r="E99" s="248">
        <v>37</v>
      </c>
      <c r="F99" s="249">
        <v>72</v>
      </c>
      <c r="G99" s="250">
        <v>19</v>
      </c>
      <c r="H99" s="251">
        <v>32</v>
      </c>
      <c r="I99" s="125">
        <v>81</v>
      </c>
      <c r="J99" s="137">
        <v>20</v>
      </c>
      <c r="K99" s="126">
        <v>32</v>
      </c>
      <c r="L99" s="472">
        <v>75</v>
      </c>
      <c r="M99" s="497">
        <v>22</v>
      </c>
      <c r="N99" s="473">
        <v>38</v>
      </c>
      <c r="O99" s="474">
        <v>85</v>
      </c>
      <c r="P99" s="497">
        <v>26</v>
      </c>
      <c r="Q99" s="475">
        <v>49</v>
      </c>
      <c r="R99" s="472">
        <v>74</v>
      </c>
      <c r="S99" s="497">
        <v>24</v>
      </c>
      <c r="T99" s="473">
        <v>37</v>
      </c>
      <c r="U99" s="474">
        <v>66</v>
      </c>
      <c r="V99" s="497">
        <v>27</v>
      </c>
      <c r="W99" s="475">
        <v>39</v>
      </c>
      <c r="X99" s="472">
        <v>64</v>
      </c>
      <c r="Y99" s="497">
        <v>20</v>
      </c>
      <c r="Z99" s="473">
        <v>45</v>
      </c>
      <c r="AA99" s="474">
        <v>55</v>
      </c>
      <c r="AB99" s="497">
        <v>28</v>
      </c>
      <c r="AC99" s="473">
        <v>26</v>
      </c>
      <c r="AD99" s="472">
        <v>62</v>
      </c>
      <c r="AE99" s="497">
        <v>30</v>
      </c>
      <c r="AF99" s="475">
        <v>38</v>
      </c>
      <c r="AG99" s="476">
        <v>54</v>
      </c>
      <c r="AH99" s="497">
        <v>14</v>
      </c>
      <c r="AI99" s="473">
        <v>29</v>
      </c>
      <c r="AJ99" s="476">
        <v>49</v>
      </c>
      <c r="AK99" s="497">
        <v>14</v>
      </c>
      <c r="AL99" s="473">
        <v>23</v>
      </c>
      <c r="AM99" s="795">
        <f t="shared" si="16"/>
        <v>800</v>
      </c>
      <c r="AN99" s="47">
        <f t="shared" si="2"/>
        <v>0.53799596503026226</v>
      </c>
      <c r="AO99" s="824">
        <f t="shared" si="12"/>
        <v>262</v>
      </c>
      <c r="AP99" s="49">
        <f t="shared" si="3"/>
        <v>0.17619367854741089</v>
      </c>
      <c r="AQ99" s="810">
        <f t="shared" si="13"/>
        <v>425</v>
      </c>
      <c r="AR99" s="51">
        <f t="shared" si="4"/>
        <v>0.28581035642232683</v>
      </c>
      <c r="AS99" s="837">
        <f t="shared" si="17"/>
        <v>1487</v>
      </c>
    </row>
    <row r="100" spans="1:45" ht="15.75" customHeight="1" thickBot="1" x14ac:dyDescent="0.3">
      <c r="A100" s="934" t="s">
        <v>122</v>
      </c>
      <c r="B100" s="935"/>
      <c r="C100" s="246">
        <v>16</v>
      </c>
      <c r="D100" s="247">
        <v>12</v>
      </c>
      <c r="E100" s="248">
        <v>8</v>
      </c>
      <c r="F100" s="249">
        <v>11</v>
      </c>
      <c r="G100" s="250">
        <v>9</v>
      </c>
      <c r="H100" s="251">
        <v>8</v>
      </c>
      <c r="I100" s="125">
        <v>20</v>
      </c>
      <c r="J100" s="137">
        <v>19</v>
      </c>
      <c r="K100" s="126">
        <v>8</v>
      </c>
      <c r="L100" s="472">
        <v>6</v>
      </c>
      <c r="M100" s="497">
        <v>16</v>
      </c>
      <c r="N100" s="473">
        <v>14</v>
      </c>
      <c r="O100" s="474">
        <v>19</v>
      </c>
      <c r="P100" s="497">
        <v>12</v>
      </c>
      <c r="Q100" s="475">
        <v>19</v>
      </c>
      <c r="R100" s="472">
        <v>27</v>
      </c>
      <c r="S100" s="497">
        <v>17</v>
      </c>
      <c r="T100" s="473">
        <v>8</v>
      </c>
      <c r="U100" s="474">
        <v>15</v>
      </c>
      <c r="V100" s="497">
        <v>7</v>
      </c>
      <c r="W100" s="475">
        <v>12</v>
      </c>
      <c r="X100" s="472">
        <v>25</v>
      </c>
      <c r="Y100" s="497">
        <v>16</v>
      </c>
      <c r="Z100" s="473">
        <v>18</v>
      </c>
      <c r="AA100" s="474">
        <v>21</v>
      </c>
      <c r="AB100" s="497">
        <v>9</v>
      </c>
      <c r="AC100" s="473">
        <v>8</v>
      </c>
      <c r="AD100" s="472">
        <v>14</v>
      </c>
      <c r="AE100" s="497">
        <v>15</v>
      </c>
      <c r="AF100" s="475">
        <v>8</v>
      </c>
      <c r="AG100" s="476">
        <v>18</v>
      </c>
      <c r="AH100" s="497">
        <v>11</v>
      </c>
      <c r="AI100" s="473">
        <v>6</v>
      </c>
      <c r="AJ100" s="476">
        <v>22</v>
      </c>
      <c r="AK100" s="497">
        <v>11</v>
      </c>
      <c r="AL100" s="473">
        <v>3</v>
      </c>
      <c r="AM100" s="795">
        <f t="shared" si="16"/>
        <v>214</v>
      </c>
      <c r="AN100" s="47">
        <f t="shared" si="2"/>
        <v>0.43852459016393441</v>
      </c>
      <c r="AO100" s="824">
        <f t="shared" si="12"/>
        <v>154</v>
      </c>
      <c r="AP100" s="49">
        <f t="shared" si="3"/>
        <v>0.3155737704918033</v>
      </c>
      <c r="AQ100" s="810">
        <f t="shared" si="13"/>
        <v>120</v>
      </c>
      <c r="AR100" s="51">
        <f t="shared" si="4"/>
        <v>0.24590163934426229</v>
      </c>
      <c r="AS100" s="837">
        <f t="shared" si="17"/>
        <v>488</v>
      </c>
    </row>
    <row r="101" spans="1:45" ht="15.75" customHeight="1" thickBot="1" x14ac:dyDescent="0.3">
      <c r="A101" s="934" t="s">
        <v>123</v>
      </c>
      <c r="B101" s="935"/>
      <c r="C101" s="246">
        <v>1</v>
      </c>
      <c r="D101" s="247">
        <v>1</v>
      </c>
      <c r="E101" s="248">
        <v>0</v>
      </c>
      <c r="F101" s="249">
        <v>3</v>
      </c>
      <c r="G101" s="250">
        <v>1</v>
      </c>
      <c r="H101" s="251">
        <v>0</v>
      </c>
      <c r="I101" s="125">
        <v>4</v>
      </c>
      <c r="J101" s="137">
        <v>0</v>
      </c>
      <c r="K101" s="126">
        <v>0</v>
      </c>
      <c r="L101" s="472">
        <v>5</v>
      </c>
      <c r="M101" s="497">
        <v>0</v>
      </c>
      <c r="N101" s="473">
        <v>2</v>
      </c>
      <c r="O101" s="474">
        <v>4</v>
      </c>
      <c r="P101" s="497">
        <v>1</v>
      </c>
      <c r="Q101" s="475">
        <v>1</v>
      </c>
      <c r="R101" s="472">
        <v>7</v>
      </c>
      <c r="S101" s="497">
        <v>0</v>
      </c>
      <c r="T101" s="473">
        <v>1</v>
      </c>
      <c r="U101" s="474">
        <v>2</v>
      </c>
      <c r="V101" s="497">
        <v>1</v>
      </c>
      <c r="W101" s="475">
        <v>0</v>
      </c>
      <c r="X101" s="472">
        <v>3</v>
      </c>
      <c r="Y101" s="497">
        <v>2</v>
      </c>
      <c r="Z101" s="473">
        <v>0</v>
      </c>
      <c r="AA101" s="474">
        <v>7</v>
      </c>
      <c r="AB101" s="497">
        <v>0</v>
      </c>
      <c r="AC101" s="473">
        <v>3</v>
      </c>
      <c r="AD101" s="472">
        <v>3</v>
      </c>
      <c r="AE101" s="497">
        <v>0</v>
      </c>
      <c r="AF101" s="475">
        <v>1</v>
      </c>
      <c r="AG101" s="476">
        <v>3</v>
      </c>
      <c r="AH101" s="497">
        <v>0</v>
      </c>
      <c r="AI101" s="473">
        <v>1</v>
      </c>
      <c r="AJ101" s="476">
        <v>1</v>
      </c>
      <c r="AK101" s="497">
        <v>0</v>
      </c>
      <c r="AL101" s="473">
        <v>1</v>
      </c>
      <c r="AM101" s="795">
        <f t="shared" si="16"/>
        <v>43</v>
      </c>
      <c r="AN101" s="47">
        <f t="shared" si="2"/>
        <v>0.72881355932203384</v>
      </c>
      <c r="AO101" s="824">
        <f t="shared" si="12"/>
        <v>6</v>
      </c>
      <c r="AP101" s="49">
        <f t="shared" si="3"/>
        <v>0.10169491525423729</v>
      </c>
      <c r="AQ101" s="810">
        <f t="shared" si="13"/>
        <v>10</v>
      </c>
      <c r="AR101" s="51">
        <f t="shared" si="4"/>
        <v>0.16949152542372881</v>
      </c>
      <c r="AS101" s="837">
        <f t="shared" si="17"/>
        <v>59</v>
      </c>
    </row>
    <row r="102" spans="1:45" s="178" customFormat="1" ht="15.75" customHeight="1" thickBot="1" x14ac:dyDescent="0.3">
      <c r="A102" s="936" t="s">
        <v>124</v>
      </c>
      <c r="B102" s="937"/>
      <c r="C102" s="252">
        <v>28</v>
      </c>
      <c r="D102" s="253">
        <v>15</v>
      </c>
      <c r="E102" s="254">
        <v>13</v>
      </c>
      <c r="F102" s="255">
        <v>37</v>
      </c>
      <c r="G102" s="256">
        <v>20</v>
      </c>
      <c r="H102" s="257">
        <v>26</v>
      </c>
      <c r="I102" s="74">
        <v>56</v>
      </c>
      <c r="J102" s="101">
        <v>28</v>
      </c>
      <c r="K102" s="103">
        <v>26</v>
      </c>
      <c r="L102" s="451">
        <v>36</v>
      </c>
      <c r="M102" s="461">
        <v>20</v>
      </c>
      <c r="N102" s="462">
        <v>26</v>
      </c>
      <c r="O102" s="488">
        <v>56</v>
      </c>
      <c r="P102" s="461">
        <v>25</v>
      </c>
      <c r="Q102" s="452">
        <v>36</v>
      </c>
      <c r="R102" s="451">
        <v>46</v>
      </c>
      <c r="S102" s="461">
        <v>23</v>
      </c>
      <c r="T102" s="462">
        <v>23</v>
      </c>
      <c r="U102" s="488">
        <v>37</v>
      </c>
      <c r="V102" s="461">
        <v>32</v>
      </c>
      <c r="W102" s="452">
        <v>13</v>
      </c>
      <c r="X102" s="451">
        <v>51</v>
      </c>
      <c r="Y102" s="461">
        <v>15</v>
      </c>
      <c r="Z102" s="462">
        <v>32</v>
      </c>
      <c r="AA102" s="488">
        <v>43</v>
      </c>
      <c r="AB102" s="461">
        <v>24</v>
      </c>
      <c r="AC102" s="462">
        <v>20</v>
      </c>
      <c r="AD102" s="451">
        <v>43</v>
      </c>
      <c r="AE102" s="461">
        <v>18</v>
      </c>
      <c r="AF102" s="452">
        <v>24</v>
      </c>
      <c r="AG102" s="464">
        <v>33</v>
      </c>
      <c r="AH102" s="461">
        <v>13</v>
      </c>
      <c r="AI102" s="462">
        <v>17</v>
      </c>
      <c r="AJ102" s="464">
        <v>40</v>
      </c>
      <c r="AK102" s="461">
        <v>11</v>
      </c>
      <c r="AL102" s="462">
        <v>13</v>
      </c>
      <c r="AM102" s="795">
        <f t="shared" si="16"/>
        <v>506</v>
      </c>
      <c r="AN102" s="258">
        <f t="shared" si="2"/>
        <v>0.49656526005888124</v>
      </c>
      <c r="AO102" s="825">
        <f t="shared" si="12"/>
        <v>244</v>
      </c>
      <c r="AP102" s="259">
        <f t="shared" si="3"/>
        <v>0.239450441609421</v>
      </c>
      <c r="AQ102" s="822">
        <f t="shared" si="13"/>
        <v>269</v>
      </c>
      <c r="AR102" s="260">
        <f t="shared" si="4"/>
        <v>0.26398429833169773</v>
      </c>
      <c r="AS102" s="837">
        <f t="shared" si="17"/>
        <v>1019</v>
      </c>
    </row>
    <row r="103" spans="1:45" ht="15.75" customHeight="1" thickBot="1" x14ac:dyDescent="0.3">
      <c r="A103" s="932" t="s">
        <v>125</v>
      </c>
      <c r="B103" s="933"/>
      <c r="C103" s="227">
        <v>136</v>
      </c>
      <c r="D103" s="261">
        <v>104</v>
      </c>
      <c r="E103" s="235">
        <v>82</v>
      </c>
      <c r="F103" s="262">
        <v>204</v>
      </c>
      <c r="G103" s="231">
        <v>62</v>
      </c>
      <c r="H103" s="232">
        <v>162</v>
      </c>
      <c r="I103" s="80">
        <v>237</v>
      </c>
      <c r="J103" s="78">
        <v>153</v>
      </c>
      <c r="K103" s="81">
        <v>163</v>
      </c>
      <c r="L103" s="447">
        <v>172</v>
      </c>
      <c r="M103" s="492">
        <v>117</v>
      </c>
      <c r="N103" s="448">
        <v>161</v>
      </c>
      <c r="O103" s="449">
        <v>187</v>
      </c>
      <c r="P103" s="492">
        <v>136</v>
      </c>
      <c r="Q103" s="450">
        <v>192</v>
      </c>
      <c r="R103" s="447">
        <v>188</v>
      </c>
      <c r="S103" s="492">
        <v>143</v>
      </c>
      <c r="T103" s="448">
        <v>188</v>
      </c>
      <c r="U103" s="449">
        <v>127</v>
      </c>
      <c r="V103" s="492">
        <v>111</v>
      </c>
      <c r="W103" s="450">
        <v>104</v>
      </c>
      <c r="X103" s="447">
        <v>135</v>
      </c>
      <c r="Y103" s="492">
        <v>77</v>
      </c>
      <c r="Z103" s="448">
        <v>123</v>
      </c>
      <c r="AA103" s="449">
        <v>221</v>
      </c>
      <c r="AB103" s="492">
        <v>87</v>
      </c>
      <c r="AC103" s="448">
        <v>165</v>
      </c>
      <c r="AD103" s="447">
        <v>226</v>
      </c>
      <c r="AE103" s="492">
        <v>112</v>
      </c>
      <c r="AF103" s="450">
        <v>172</v>
      </c>
      <c r="AG103" s="471">
        <v>237</v>
      </c>
      <c r="AH103" s="492">
        <v>113</v>
      </c>
      <c r="AI103" s="448">
        <v>163</v>
      </c>
      <c r="AJ103" s="471">
        <v>187</v>
      </c>
      <c r="AK103" s="492">
        <v>103</v>
      </c>
      <c r="AL103" s="448">
        <v>131</v>
      </c>
      <c r="AM103" s="795">
        <f t="shared" si="16"/>
        <v>2257</v>
      </c>
      <c r="AN103" s="47">
        <f t="shared" si="2"/>
        <v>0.41943876602861924</v>
      </c>
      <c r="AO103" s="824">
        <f t="shared" si="12"/>
        <v>1318</v>
      </c>
      <c r="AP103" s="49">
        <f t="shared" si="3"/>
        <v>0.24493588552313697</v>
      </c>
      <c r="AQ103" s="810">
        <f t="shared" si="13"/>
        <v>1806</v>
      </c>
      <c r="AR103" s="51">
        <f t="shared" si="4"/>
        <v>0.33562534844824382</v>
      </c>
      <c r="AS103" s="837">
        <f t="shared" si="17"/>
        <v>5381</v>
      </c>
    </row>
    <row r="104" spans="1:45" ht="15.75" customHeight="1" thickBot="1" x14ac:dyDescent="0.3">
      <c r="A104" s="413" t="s">
        <v>126</v>
      </c>
      <c r="B104" s="414"/>
      <c r="C104" s="227">
        <v>13</v>
      </c>
      <c r="D104" s="261">
        <v>5</v>
      </c>
      <c r="E104" s="235">
        <v>1</v>
      </c>
      <c r="F104" s="262">
        <v>15</v>
      </c>
      <c r="G104" s="231">
        <v>2</v>
      </c>
      <c r="H104" s="232">
        <v>0</v>
      </c>
      <c r="I104" s="80">
        <v>28</v>
      </c>
      <c r="J104" s="78">
        <v>9</v>
      </c>
      <c r="K104" s="81">
        <v>0</v>
      </c>
      <c r="L104" s="447">
        <v>26</v>
      </c>
      <c r="M104" s="492">
        <v>2</v>
      </c>
      <c r="N104" s="448">
        <v>5</v>
      </c>
      <c r="O104" s="449">
        <v>29</v>
      </c>
      <c r="P104" s="492">
        <v>7</v>
      </c>
      <c r="Q104" s="450">
        <v>8</v>
      </c>
      <c r="R104" s="447">
        <v>22</v>
      </c>
      <c r="S104" s="492">
        <v>5</v>
      </c>
      <c r="T104" s="448">
        <v>10</v>
      </c>
      <c r="U104" s="449">
        <v>16</v>
      </c>
      <c r="V104" s="492">
        <v>10</v>
      </c>
      <c r="W104" s="450">
        <v>8</v>
      </c>
      <c r="X104" s="447">
        <v>10</v>
      </c>
      <c r="Y104" s="492">
        <v>3</v>
      </c>
      <c r="Z104" s="448">
        <v>5</v>
      </c>
      <c r="AA104" s="449">
        <v>18</v>
      </c>
      <c r="AB104" s="492">
        <v>9</v>
      </c>
      <c r="AC104" s="448">
        <v>13</v>
      </c>
      <c r="AD104" s="447">
        <v>19</v>
      </c>
      <c r="AE104" s="492">
        <v>10</v>
      </c>
      <c r="AF104" s="450">
        <v>11</v>
      </c>
      <c r="AG104" s="471">
        <v>19</v>
      </c>
      <c r="AH104" s="492">
        <v>6</v>
      </c>
      <c r="AI104" s="448">
        <v>14</v>
      </c>
      <c r="AJ104" s="471">
        <v>21</v>
      </c>
      <c r="AK104" s="492">
        <v>9</v>
      </c>
      <c r="AL104" s="448">
        <v>8</v>
      </c>
      <c r="AM104" s="795">
        <f t="shared" si="16"/>
        <v>236</v>
      </c>
      <c r="AN104" s="47">
        <f t="shared" si="2"/>
        <v>0.59595959595959591</v>
      </c>
      <c r="AO104" s="824">
        <f t="shared" si="12"/>
        <v>77</v>
      </c>
      <c r="AP104" s="49">
        <f t="shared" si="3"/>
        <v>0.19444444444444445</v>
      </c>
      <c r="AQ104" s="810">
        <f t="shared" si="13"/>
        <v>83</v>
      </c>
      <c r="AR104" s="51">
        <f t="shared" si="4"/>
        <v>0.20959595959595959</v>
      </c>
      <c r="AS104" s="837">
        <f t="shared" si="17"/>
        <v>396</v>
      </c>
    </row>
    <row r="105" spans="1:45" ht="15.75" customHeight="1" thickBot="1" x14ac:dyDescent="0.3">
      <c r="A105" s="413" t="s">
        <v>127</v>
      </c>
      <c r="B105" s="414"/>
      <c r="C105" s="227">
        <v>7</v>
      </c>
      <c r="D105" s="261">
        <v>0</v>
      </c>
      <c r="E105" s="235">
        <v>4</v>
      </c>
      <c r="F105" s="262">
        <v>4</v>
      </c>
      <c r="G105" s="231">
        <v>0</v>
      </c>
      <c r="H105" s="232">
        <v>4</v>
      </c>
      <c r="I105" s="80">
        <v>7</v>
      </c>
      <c r="J105" s="78">
        <v>0</v>
      </c>
      <c r="K105" s="81">
        <v>4</v>
      </c>
      <c r="L105" s="447">
        <v>11</v>
      </c>
      <c r="M105" s="492">
        <v>0</v>
      </c>
      <c r="N105" s="448">
        <v>3</v>
      </c>
      <c r="O105" s="449">
        <v>8</v>
      </c>
      <c r="P105" s="492">
        <v>0</v>
      </c>
      <c r="Q105" s="450">
        <v>2</v>
      </c>
      <c r="R105" s="447">
        <v>12</v>
      </c>
      <c r="S105" s="492">
        <v>0</v>
      </c>
      <c r="T105" s="448">
        <v>1</v>
      </c>
      <c r="U105" s="449">
        <v>2</v>
      </c>
      <c r="V105" s="492">
        <v>0</v>
      </c>
      <c r="W105" s="450">
        <v>0</v>
      </c>
      <c r="X105" s="447">
        <v>3</v>
      </c>
      <c r="Y105" s="492">
        <v>0</v>
      </c>
      <c r="Z105" s="448">
        <v>0</v>
      </c>
      <c r="AA105" s="449">
        <v>10</v>
      </c>
      <c r="AB105" s="492">
        <v>0</v>
      </c>
      <c r="AC105" s="448">
        <v>0</v>
      </c>
      <c r="AD105" s="447">
        <v>5</v>
      </c>
      <c r="AE105" s="492">
        <v>0</v>
      </c>
      <c r="AF105" s="450">
        <v>0</v>
      </c>
      <c r="AG105" s="471">
        <v>4</v>
      </c>
      <c r="AH105" s="492">
        <v>0</v>
      </c>
      <c r="AI105" s="448">
        <v>0</v>
      </c>
      <c r="AJ105" s="471">
        <v>3</v>
      </c>
      <c r="AK105" s="492">
        <v>0</v>
      </c>
      <c r="AL105" s="448">
        <v>0</v>
      </c>
      <c r="AM105" s="795">
        <f t="shared" si="16"/>
        <v>76</v>
      </c>
      <c r="AN105" s="47">
        <f t="shared" si="2"/>
        <v>0.80851063829787229</v>
      </c>
      <c r="AO105" s="824">
        <f t="shared" si="12"/>
        <v>0</v>
      </c>
      <c r="AP105" s="49">
        <f t="shared" si="3"/>
        <v>0</v>
      </c>
      <c r="AQ105" s="810">
        <f t="shared" si="13"/>
        <v>18</v>
      </c>
      <c r="AR105" s="51">
        <f t="shared" si="4"/>
        <v>0.19148936170212766</v>
      </c>
      <c r="AS105" s="837">
        <f t="shared" si="17"/>
        <v>94</v>
      </c>
    </row>
    <row r="106" spans="1:45" ht="15.75" customHeight="1" thickBot="1" x14ac:dyDescent="0.3">
      <c r="A106" s="930" t="s">
        <v>128</v>
      </c>
      <c r="B106" s="931"/>
      <c r="C106" s="227">
        <v>10</v>
      </c>
      <c r="D106" s="261">
        <v>14</v>
      </c>
      <c r="E106" s="235">
        <v>0</v>
      </c>
      <c r="F106" s="262">
        <v>11</v>
      </c>
      <c r="G106" s="231">
        <v>18</v>
      </c>
      <c r="H106" s="232">
        <v>9</v>
      </c>
      <c r="I106" s="80">
        <v>14</v>
      </c>
      <c r="J106" s="78">
        <v>19</v>
      </c>
      <c r="K106" s="81">
        <v>8</v>
      </c>
      <c r="L106" s="447">
        <v>20</v>
      </c>
      <c r="M106" s="492">
        <v>16</v>
      </c>
      <c r="N106" s="448">
        <v>3</v>
      </c>
      <c r="O106" s="449">
        <v>30</v>
      </c>
      <c r="P106" s="492">
        <v>22</v>
      </c>
      <c r="Q106" s="450">
        <v>5</v>
      </c>
      <c r="R106" s="447">
        <v>23</v>
      </c>
      <c r="S106" s="492">
        <v>40</v>
      </c>
      <c r="T106" s="448">
        <v>7</v>
      </c>
      <c r="U106" s="449">
        <v>12</v>
      </c>
      <c r="V106" s="492">
        <v>26</v>
      </c>
      <c r="W106" s="450">
        <v>0</v>
      </c>
      <c r="X106" s="447">
        <v>8</v>
      </c>
      <c r="Y106" s="492">
        <v>24</v>
      </c>
      <c r="Z106" s="448">
        <v>4</v>
      </c>
      <c r="AA106" s="449">
        <v>18</v>
      </c>
      <c r="AB106" s="492">
        <v>19</v>
      </c>
      <c r="AC106" s="448">
        <v>1</v>
      </c>
      <c r="AD106" s="447">
        <v>6</v>
      </c>
      <c r="AE106" s="492">
        <v>16</v>
      </c>
      <c r="AF106" s="450">
        <v>1</v>
      </c>
      <c r="AG106" s="471">
        <v>25</v>
      </c>
      <c r="AH106" s="492">
        <v>21</v>
      </c>
      <c r="AI106" s="448">
        <v>3</v>
      </c>
      <c r="AJ106" s="471">
        <v>14</v>
      </c>
      <c r="AK106" s="492">
        <v>12</v>
      </c>
      <c r="AL106" s="448">
        <v>1</v>
      </c>
      <c r="AM106" s="795">
        <f t="shared" si="16"/>
        <v>191</v>
      </c>
      <c r="AN106" s="47">
        <f t="shared" si="2"/>
        <v>0.39791666666666664</v>
      </c>
      <c r="AO106" s="824">
        <f t="shared" si="12"/>
        <v>247</v>
      </c>
      <c r="AP106" s="49">
        <f t="shared" si="3"/>
        <v>0.51458333333333328</v>
      </c>
      <c r="AQ106" s="810">
        <f t="shared" si="13"/>
        <v>42</v>
      </c>
      <c r="AR106" s="51">
        <f t="shared" si="4"/>
        <v>8.7499999999999994E-2</v>
      </c>
      <c r="AS106" s="837">
        <f t="shared" si="17"/>
        <v>480</v>
      </c>
    </row>
    <row r="107" spans="1:45" ht="15.75" customHeight="1" thickBot="1" x14ac:dyDescent="0.3">
      <c r="A107" s="932" t="s">
        <v>129</v>
      </c>
      <c r="B107" s="933"/>
      <c r="C107" s="263">
        <v>20</v>
      </c>
      <c r="D107" s="264">
        <v>20</v>
      </c>
      <c r="E107" s="265">
        <v>6</v>
      </c>
      <c r="F107" s="266">
        <v>25</v>
      </c>
      <c r="G107" s="267">
        <v>8</v>
      </c>
      <c r="H107" s="268">
        <v>24</v>
      </c>
      <c r="I107" s="80">
        <v>35</v>
      </c>
      <c r="J107" s="78">
        <v>12</v>
      </c>
      <c r="K107" s="81">
        <v>24</v>
      </c>
      <c r="L107" s="539">
        <v>26</v>
      </c>
      <c r="M107" s="540">
        <v>15</v>
      </c>
      <c r="N107" s="541">
        <v>16</v>
      </c>
      <c r="O107" s="542">
        <v>23</v>
      </c>
      <c r="P107" s="540">
        <v>19</v>
      </c>
      <c r="Q107" s="543">
        <v>26</v>
      </c>
      <c r="R107" s="539">
        <v>30</v>
      </c>
      <c r="S107" s="540">
        <v>12</v>
      </c>
      <c r="T107" s="541">
        <v>23</v>
      </c>
      <c r="U107" s="542">
        <v>18</v>
      </c>
      <c r="V107" s="540">
        <v>19</v>
      </c>
      <c r="W107" s="543">
        <v>14</v>
      </c>
      <c r="X107" s="539">
        <v>22</v>
      </c>
      <c r="Y107" s="540">
        <v>21</v>
      </c>
      <c r="Z107" s="541">
        <v>8</v>
      </c>
      <c r="AA107" s="542">
        <v>22</v>
      </c>
      <c r="AB107" s="540">
        <v>22</v>
      </c>
      <c r="AC107" s="541">
        <v>29</v>
      </c>
      <c r="AD107" s="539">
        <v>21</v>
      </c>
      <c r="AE107" s="540">
        <v>30</v>
      </c>
      <c r="AF107" s="543">
        <v>19</v>
      </c>
      <c r="AG107" s="544">
        <v>29</v>
      </c>
      <c r="AH107" s="540">
        <v>21</v>
      </c>
      <c r="AI107" s="541">
        <v>18</v>
      </c>
      <c r="AJ107" s="544">
        <v>23</v>
      </c>
      <c r="AK107" s="540">
        <v>23</v>
      </c>
      <c r="AL107" s="541">
        <v>13</v>
      </c>
      <c r="AM107" s="797">
        <f t="shared" si="16"/>
        <v>294</v>
      </c>
      <c r="AN107" s="116">
        <f t="shared" si="2"/>
        <v>0.39945652173913043</v>
      </c>
      <c r="AO107" s="823">
        <f t="shared" si="12"/>
        <v>222</v>
      </c>
      <c r="AP107" s="117">
        <f t="shared" si="3"/>
        <v>0.3016304347826087</v>
      </c>
      <c r="AQ107" s="821">
        <f t="shared" si="13"/>
        <v>220</v>
      </c>
      <c r="AR107" s="118">
        <f t="shared" si="4"/>
        <v>0.29891304347826086</v>
      </c>
      <c r="AS107" s="836">
        <f t="shared" si="17"/>
        <v>736</v>
      </c>
    </row>
    <row r="108" spans="1:45" ht="15.75" customHeight="1" thickBot="1" x14ac:dyDescent="0.3">
      <c r="A108" s="930" t="s">
        <v>130</v>
      </c>
      <c r="B108" s="931"/>
      <c r="C108" s="269">
        <v>1</v>
      </c>
      <c r="D108" s="270">
        <v>6</v>
      </c>
      <c r="E108" s="271">
        <v>0</v>
      </c>
      <c r="F108" s="272">
        <v>10</v>
      </c>
      <c r="G108" s="273">
        <v>9</v>
      </c>
      <c r="H108" s="274">
        <v>0</v>
      </c>
      <c r="I108" s="83">
        <v>11</v>
      </c>
      <c r="J108" s="143">
        <v>12</v>
      </c>
      <c r="K108" s="64">
        <v>0</v>
      </c>
      <c r="L108" s="545">
        <v>9</v>
      </c>
      <c r="M108" s="546">
        <v>7</v>
      </c>
      <c r="N108" s="547">
        <v>0</v>
      </c>
      <c r="O108" s="548">
        <v>8</v>
      </c>
      <c r="P108" s="546">
        <v>17</v>
      </c>
      <c r="Q108" s="549">
        <v>0</v>
      </c>
      <c r="R108" s="545">
        <v>11</v>
      </c>
      <c r="S108" s="546">
        <v>12</v>
      </c>
      <c r="T108" s="547">
        <v>0</v>
      </c>
      <c r="U108" s="548">
        <v>5</v>
      </c>
      <c r="V108" s="546">
        <v>2</v>
      </c>
      <c r="W108" s="549">
        <v>0</v>
      </c>
      <c r="X108" s="545">
        <v>12</v>
      </c>
      <c r="Y108" s="546">
        <v>10</v>
      </c>
      <c r="Z108" s="547">
        <v>0</v>
      </c>
      <c r="AA108" s="548">
        <v>16</v>
      </c>
      <c r="AB108" s="546">
        <v>1</v>
      </c>
      <c r="AC108" s="547">
        <v>0</v>
      </c>
      <c r="AD108" s="545">
        <v>13</v>
      </c>
      <c r="AE108" s="546">
        <v>3</v>
      </c>
      <c r="AF108" s="549">
        <v>0</v>
      </c>
      <c r="AG108" s="550">
        <v>5</v>
      </c>
      <c r="AH108" s="546">
        <v>4</v>
      </c>
      <c r="AI108" s="547">
        <v>1</v>
      </c>
      <c r="AJ108" s="550">
        <v>2</v>
      </c>
      <c r="AK108" s="546">
        <v>4</v>
      </c>
      <c r="AL108" s="547">
        <v>0</v>
      </c>
      <c r="AM108" s="795">
        <f t="shared" si="16"/>
        <v>103</v>
      </c>
      <c r="AN108" s="47">
        <f t="shared" si="2"/>
        <v>0.53926701570680624</v>
      </c>
      <c r="AO108" s="824">
        <f t="shared" si="12"/>
        <v>87</v>
      </c>
      <c r="AP108" s="49">
        <f t="shared" si="3"/>
        <v>0.45549738219895286</v>
      </c>
      <c r="AQ108" s="810">
        <f t="shared" si="13"/>
        <v>1</v>
      </c>
      <c r="AR108" s="51">
        <f t="shared" si="4"/>
        <v>5.235602094240838E-3</v>
      </c>
      <c r="AS108" s="837">
        <f t="shared" si="17"/>
        <v>191</v>
      </c>
    </row>
    <row r="109" spans="1:45" ht="15.75" customHeight="1" thickBot="1" x14ac:dyDescent="0.3">
      <c r="A109" s="930" t="s">
        <v>131</v>
      </c>
      <c r="B109" s="931"/>
      <c r="C109" s="269">
        <v>2</v>
      </c>
      <c r="D109" s="275">
        <v>3</v>
      </c>
      <c r="E109" s="276">
        <v>2</v>
      </c>
      <c r="F109" s="272">
        <v>8</v>
      </c>
      <c r="G109" s="273">
        <v>0</v>
      </c>
      <c r="H109" s="274">
        <v>1</v>
      </c>
      <c r="I109" s="83">
        <v>5</v>
      </c>
      <c r="J109" s="143">
        <v>5</v>
      </c>
      <c r="K109" s="64">
        <v>1</v>
      </c>
      <c r="L109" s="545">
        <v>3</v>
      </c>
      <c r="M109" s="546">
        <v>6</v>
      </c>
      <c r="N109" s="547">
        <v>4</v>
      </c>
      <c r="O109" s="548">
        <v>4</v>
      </c>
      <c r="P109" s="546">
        <v>12</v>
      </c>
      <c r="Q109" s="549">
        <v>2</v>
      </c>
      <c r="R109" s="545">
        <v>3</v>
      </c>
      <c r="S109" s="546">
        <v>12</v>
      </c>
      <c r="T109" s="547">
        <v>2</v>
      </c>
      <c r="U109" s="548">
        <v>4</v>
      </c>
      <c r="V109" s="546">
        <v>6</v>
      </c>
      <c r="W109" s="549">
        <v>2</v>
      </c>
      <c r="X109" s="545">
        <v>7</v>
      </c>
      <c r="Y109" s="546">
        <v>13</v>
      </c>
      <c r="Z109" s="547">
        <v>4</v>
      </c>
      <c r="AA109" s="548">
        <v>4</v>
      </c>
      <c r="AB109" s="546">
        <v>10</v>
      </c>
      <c r="AC109" s="547">
        <v>3</v>
      </c>
      <c r="AD109" s="545">
        <v>4</v>
      </c>
      <c r="AE109" s="546">
        <v>2</v>
      </c>
      <c r="AF109" s="549">
        <v>2</v>
      </c>
      <c r="AG109" s="550">
        <v>5</v>
      </c>
      <c r="AH109" s="546">
        <v>10</v>
      </c>
      <c r="AI109" s="547">
        <v>0</v>
      </c>
      <c r="AJ109" s="550">
        <v>6</v>
      </c>
      <c r="AK109" s="546">
        <v>5</v>
      </c>
      <c r="AL109" s="547">
        <v>0</v>
      </c>
      <c r="AM109" s="795">
        <f t="shared" si="16"/>
        <v>55</v>
      </c>
      <c r="AN109" s="47">
        <f t="shared" si="2"/>
        <v>0.33950617283950618</v>
      </c>
      <c r="AO109" s="824">
        <f t="shared" si="12"/>
        <v>84</v>
      </c>
      <c r="AP109" s="49">
        <f t="shared" si="3"/>
        <v>0.51851851851851849</v>
      </c>
      <c r="AQ109" s="810">
        <f t="shared" si="13"/>
        <v>23</v>
      </c>
      <c r="AR109" s="51">
        <f t="shared" si="4"/>
        <v>0.1419753086419753</v>
      </c>
      <c r="AS109" s="837">
        <f t="shared" si="17"/>
        <v>162</v>
      </c>
    </row>
    <row r="110" spans="1:45" ht="15.75" customHeight="1" thickBot="1" x14ac:dyDescent="0.3">
      <c r="A110" s="930" t="s">
        <v>132</v>
      </c>
      <c r="B110" s="931"/>
      <c r="C110" s="269">
        <v>10</v>
      </c>
      <c r="D110" s="275">
        <v>1</v>
      </c>
      <c r="E110" s="276">
        <v>2</v>
      </c>
      <c r="F110" s="272">
        <v>15</v>
      </c>
      <c r="G110" s="273">
        <v>7</v>
      </c>
      <c r="H110" s="274">
        <v>9</v>
      </c>
      <c r="I110" s="83">
        <v>18</v>
      </c>
      <c r="J110" s="143">
        <v>3</v>
      </c>
      <c r="K110" s="64">
        <v>7</v>
      </c>
      <c r="L110" s="545">
        <v>13</v>
      </c>
      <c r="M110" s="546">
        <v>4</v>
      </c>
      <c r="N110" s="547">
        <v>4</v>
      </c>
      <c r="O110" s="548">
        <v>9</v>
      </c>
      <c r="P110" s="546">
        <v>22</v>
      </c>
      <c r="Q110" s="549">
        <v>2</v>
      </c>
      <c r="R110" s="545">
        <v>14</v>
      </c>
      <c r="S110" s="546">
        <v>0</v>
      </c>
      <c r="T110" s="547">
        <v>5</v>
      </c>
      <c r="U110" s="548">
        <v>6</v>
      </c>
      <c r="V110" s="546">
        <v>2</v>
      </c>
      <c r="W110" s="549">
        <v>5</v>
      </c>
      <c r="X110" s="545">
        <v>5</v>
      </c>
      <c r="Y110" s="546">
        <v>5</v>
      </c>
      <c r="Z110" s="547">
        <v>1</v>
      </c>
      <c r="AA110" s="548">
        <v>13</v>
      </c>
      <c r="AB110" s="546">
        <v>8</v>
      </c>
      <c r="AC110" s="547">
        <v>3</v>
      </c>
      <c r="AD110" s="545">
        <v>9</v>
      </c>
      <c r="AE110" s="546">
        <v>10</v>
      </c>
      <c r="AF110" s="549">
        <v>3</v>
      </c>
      <c r="AG110" s="550">
        <v>10</v>
      </c>
      <c r="AH110" s="546">
        <v>12</v>
      </c>
      <c r="AI110" s="547">
        <v>7</v>
      </c>
      <c r="AJ110" s="550">
        <v>8</v>
      </c>
      <c r="AK110" s="546">
        <v>12</v>
      </c>
      <c r="AL110" s="547">
        <v>3</v>
      </c>
      <c r="AM110" s="795">
        <f t="shared" si="16"/>
        <v>130</v>
      </c>
      <c r="AN110" s="47">
        <f t="shared" si="2"/>
        <v>0.48689138576779029</v>
      </c>
      <c r="AO110" s="824">
        <f t="shared" si="12"/>
        <v>86</v>
      </c>
      <c r="AP110" s="49">
        <f t="shared" si="3"/>
        <v>0.32209737827715357</v>
      </c>
      <c r="AQ110" s="810">
        <f t="shared" si="13"/>
        <v>51</v>
      </c>
      <c r="AR110" s="51">
        <f t="shared" si="4"/>
        <v>0.19101123595505617</v>
      </c>
      <c r="AS110" s="837">
        <f t="shared" si="17"/>
        <v>267</v>
      </c>
    </row>
    <row r="111" spans="1:45" ht="15.75" customHeight="1" thickBot="1" x14ac:dyDescent="0.3">
      <c r="A111" s="930" t="s">
        <v>133</v>
      </c>
      <c r="B111" s="931"/>
      <c r="C111" s="277">
        <v>2</v>
      </c>
      <c r="D111" s="278">
        <v>0</v>
      </c>
      <c r="E111" s="279">
        <v>0</v>
      </c>
      <c r="F111" s="280">
        <v>2</v>
      </c>
      <c r="G111" s="281">
        <v>0</v>
      </c>
      <c r="H111" s="282">
        <v>0</v>
      </c>
      <c r="I111" s="91">
        <v>6</v>
      </c>
      <c r="J111" s="145">
        <v>0</v>
      </c>
      <c r="K111" s="92">
        <v>0</v>
      </c>
      <c r="L111" s="551">
        <v>6</v>
      </c>
      <c r="M111" s="552">
        <v>1</v>
      </c>
      <c r="N111" s="553">
        <v>3</v>
      </c>
      <c r="O111" s="554">
        <v>7</v>
      </c>
      <c r="P111" s="552">
        <v>0</v>
      </c>
      <c r="Q111" s="555">
        <v>3</v>
      </c>
      <c r="R111" s="551">
        <v>3</v>
      </c>
      <c r="S111" s="552">
        <v>6</v>
      </c>
      <c r="T111" s="553">
        <v>0</v>
      </c>
      <c r="U111" s="554">
        <v>2</v>
      </c>
      <c r="V111" s="552">
        <v>1</v>
      </c>
      <c r="W111" s="555">
        <v>0</v>
      </c>
      <c r="X111" s="551">
        <v>1</v>
      </c>
      <c r="Y111" s="552">
        <v>0</v>
      </c>
      <c r="Z111" s="553">
        <v>1</v>
      </c>
      <c r="AA111" s="554">
        <v>9</v>
      </c>
      <c r="AB111" s="552">
        <v>1</v>
      </c>
      <c r="AC111" s="553">
        <v>0</v>
      </c>
      <c r="AD111" s="551">
        <v>5</v>
      </c>
      <c r="AE111" s="552">
        <v>4</v>
      </c>
      <c r="AF111" s="555">
        <v>1</v>
      </c>
      <c r="AG111" s="556">
        <v>4</v>
      </c>
      <c r="AH111" s="552">
        <v>2</v>
      </c>
      <c r="AI111" s="553">
        <v>0</v>
      </c>
      <c r="AJ111" s="556">
        <v>1</v>
      </c>
      <c r="AK111" s="552">
        <v>0</v>
      </c>
      <c r="AL111" s="553">
        <v>0</v>
      </c>
      <c r="AM111" s="795">
        <f t="shared" si="16"/>
        <v>48</v>
      </c>
      <c r="AN111" s="47">
        <f t="shared" si="2"/>
        <v>0.676056338028169</v>
      </c>
      <c r="AO111" s="824">
        <f t="shared" si="12"/>
        <v>15</v>
      </c>
      <c r="AP111" s="49">
        <f t="shared" ref="AP111:AP146" si="18">AO111/AS111</f>
        <v>0.21126760563380281</v>
      </c>
      <c r="AQ111" s="810">
        <f t="shared" si="13"/>
        <v>8</v>
      </c>
      <c r="AR111" s="51">
        <f t="shared" ref="AR111:AR146" si="19">AQ111/AS111</f>
        <v>0.11267605633802817</v>
      </c>
      <c r="AS111" s="837">
        <f t="shared" si="17"/>
        <v>71</v>
      </c>
    </row>
    <row r="112" spans="1:45" ht="15.75" customHeight="1" thickBot="1" x14ac:dyDescent="0.3">
      <c r="A112" s="928" t="s">
        <v>134</v>
      </c>
      <c r="B112" s="929"/>
      <c r="C112" s="283">
        <v>5</v>
      </c>
      <c r="D112" s="284">
        <v>1</v>
      </c>
      <c r="E112" s="285">
        <v>2</v>
      </c>
      <c r="F112" s="286">
        <v>3</v>
      </c>
      <c r="G112" s="287">
        <v>3</v>
      </c>
      <c r="H112" s="288">
        <v>2</v>
      </c>
      <c r="I112" s="95">
        <v>5</v>
      </c>
      <c r="J112" s="107">
        <v>2</v>
      </c>
      <c r="K112" s="108">
        <v>7</v>
      </c>
      <c r="L112" s="557">
        <v>8</v>
      </c>
      <c r="M112" s="558">
        <v>2</v>
      </c>
      <c r="N112" s="559">
        <v>7</v>
      </c>
      <c r="O112" s="560">
        <v>13</v>
      </c>
      <c r="P112" s="558">
        <v>4</v>
      </c>
      <c r="Q112" s="561">
        <v>2</v>
      </c>
      <c r="R112" s="557">
        <v>8</v>
      </c>
      <c r="S112" s="558">
        <v>5</v>
      </c>
      <c r="T112" s="559">
        <v>7</v>
      </c>
      <c r="U112" s="560">
        <v>2</v>
      </c>
      <c r="V112" s="558">
        <v>2</v>
      </c>
      <c r="W112" s="561">
        <v>0</v>
      </c>
      <c r="X112" s="557">
        <v>1</v>
      </c>
      <c r="Y112" s="558">
        <v>0</v>
      </c>
      <c r="Z112" s="559">
        <v>0</v>
      </c>
      <c r="AA112" s="560">
        <v>0</v>
      </c>
      <c r="AB112" s="558">
        <v>1</v>
      </c>
      <c r="AC112" s="559">
        <v>2</v>
      </c>
      <c r="AD112" s="557">
        <v>4</v>
      </c>
      <c r="AE112" s="558">
        <v>0</v>
      </c>
      <c r="AF112" s="561">
        <v>1</v>
      </c>
      <c r="AG112" s="562">
        <v>2</v>
      </c>
      <c r="AH112" s="558">
        <v>0</v>
      </c>
      <c r="AI112" s="559">
        <v>3</v>
      </c>
      <c r="AJ112" s="562">
        <v>3</v>
      </c>
      <c r="AK112" s="558">
        <v>2</v>
      </c>
      <c r="AL112" s="559">
        <v>2</v>
      </c>
      <c r="AM112" s="795">
        <f t="shared" si="16"/>
        <v>54</v>
      </c>
      <c r="AN112" s="47">
        <f t="shared" ref="AN112:AN146" si="20">AM112/AS112</f>
        <v>0.48648648648648651</v>
      </c>
      <c r="AO112" s="824">
        <f t="shared" si="12"/>
        <v>22</v>
      </c>
      <c r="AP112" s="49">
        <f t="shared" si="18"/>
        <v>0.1981981981981982</v>
      </c>
      <c r="AQ112" s="810">
        <f t="shared" si="13"/>
        <v>35</v>
      </c>
      <c r="AR112" s="51">
        <f t="shared" si="19"/>
        <v>0.31531531531531531</v>
      </c>
      <c r="AS112" s="804">
        <f t="shared" si="17"/>
        <v>111</v>
      </c>
    </row>
    <row r="113" spans="1:45" ht="15.75" customHeight="1" thickBot="1" x14ac:dyDescent="0.3">
      <c r="A113" s="926" t="s">
        <v>188</v>
      </c>
      <c r="B113" s="927"/>
      <c r="C113" s="901" t="s">
        <v>3</v>
      </c>
      <c r="D113" s="902"/>
      <c r="E113" s="903"/>
      <c r="F113" s="901" t="s">
        <v>4</v>
      </c>
      <c r="G113" s="902"/>
      <c r="H113" s="902"/>
      <c r="I113" s="901" t="s">
        <v>5</v>
      </c>
      <c r="J113" s="902" t="s">
        <v>5</v>
      </c>
      <c r="K113" s="903" t="s">
        <v>5</v>
      </c>
      <c r="L113" s="920" t="s">
        <v>6</v>
      </c>
      <c r="M113" s="920" t="s">
        <v>6</v>
      </c>
      <c r="N113" s="921" t="s">
        <v>6</v>
      </c>
      <c r="O113" s="919" t="s">
        <v>7</v>
      </c>
      <c r="P113" s="920" t="s">
        <v>7</v>
      </c>
      <c r="Q113" s="921" t="s">
        <v>7</v>
      </c>
      <c r="R113" s="919" t="s">
        <v>8</v>
      </c>
      <c r="S113" s="920" t="s">
        <v>8</v>
      </c>
      <c r="T113" s="921" t="s">
        <v>8</v>
      </c>
      <c r="U113" s="919" t="s">
        <v>9</v>
      </c>
      <c r="V113" s="920" t="s">
        <v>9</v>
      </c>
      <c r="W113" s="921" t="s">
        <v>9</v>
      </c>
      <c r="X113" s="919" t="s">
        <v>10</v>
      </c>
      <c r="Y113" s="920" t="s">
        <v>10</v>
      </c>
      <c r="Z113" s="921" t="s">
        <v>10</v>
      </c>
      <c r="AA113" s="919" t="s">
        <v>11</v>
      </c>
      <c r="AB113" s="920" t="s">
        <v>11</v>
      </c>
      <c r="AC113" s="921" t="s">
        <v>11</v>
      </c>
      <c r="AD113" s="919" t="s">
        <v>12</v>
      </c>
      <c r="AE113" s="920" t="s">
        <v>12</v>
      </c>
      <c r="AF113" s="920" t="s">
        <v>12</v>
      </c>
      <c r="AG113" s="919" t="s">
        <v>13</v>
      </c>
      <c r="AH113" s="920" t="s">
        <v>13</v>
      </c>
      <c r="AI113" s="921" t="s">
        <v>13</v>
      </c>
      <c r="AJ113" s="919" t="s">
        <v>14</v>
      </c>
      <c r="AK113" s="920" t="s">
        <v>14</v>
      </c>
      <c r="AL113" s="921" t="s">
        <v>14</v>
      </c>
      <c r="AM113" s="807" t="s">
        <v>15</v>
      </c>
      <c r="AN113" s="289" t="s">
        <v>16</v>
      </c>
      <c r="AO113" s="290" t="s">
        <v>17</v>
      </c>
      <c r="AP113" s="290" t="s">
        <v>16</v>
      </c>
      <c r="AQ113" s="291" t="s">
        <v>98</v>
      </c>
      <c r="AR113" s="291" t="s">
        <v>16</v>
      </c>
      <c r="AS113" s="838" t="s">
        <v>99</v>
      </c>
    </row>
    <row r="114" spans="1:45" ht="15.75" customHeight="1" thickBot="1" x14ac:dyDescent="0.3">
      <c r="A114" s="922" t="s">
        <v>135</v>
      </c>
      <c r="B114" s="923"/>
      <c r="C114" s="80">
        <v>0</v>
      </c>
      <c r="D114" s="119">
        <v>0</v>
      </c>
      <c r="E114" s="292">
        <v>0</v>
      </c>
      <c r="F114" s="80">
        <v>0</v>
      </c>
      <c r="G114" s="78">
        <v>1</v>
      </c>
      <c r="H114" s="79">
        <v>0</v>
      </c>
      <c r="I114" s="74">
        <v>0</v>
      </c>
      <c r="J114" s="101">
        <v>0</v>
      </c>
      <c r="K114" s="103">
        <v>0</v>
      </c>
      <c r="L114" s="449">
        <v>0</v>
      </c>
      <c r="M114" s="492">
        <v>0</v>
      </c>
      <c r="N114" s="448">
        <v>0</v>
      </c>
      <c r="O114" s="447">
        <v>0</v>
      </c>
      <c r="P114" s="492">
        <v>0</v>
      </c>
      <c r="Q114" s="448">
        <v>0</v>
      </c>
      <c r="R114" s="447">
        <v>1</v>
      </c>
      <c r="S114" s="492">
        <v>0</v>
      </c>
      <c r="T114" s="448">
        <v>0</v>
      </c>
      <c r="U114" s="447">
        <v>1</v>
      </c>
      <c r="V114" s="492">
        <v>0</v>
      </c>
      <c r="W114" s="448">
        <v>0</v>
      </c>
      <c r="X114" s="447">
        <v>0</v>
      </c>
      <c r="Y114" s="492">
        <v>0</v>
      </c>
      <c r="Z114" s="448">
        <v>0</v>
      </c>
      <c r="AA114" s="447">
        <v>0</v>
      </c>
      <c r="AB114" s="492">
        <v>0</v>
      </c>
      <c r="AC114" s="448">
        <v>0</v>
      </c>
      <c r="AD114" s="447">
        <v>0</v>
      </c>
      <c r="AE114" s="492">
        <v>0</v>
      </c>
      <c r="AF114" s="450">
        <v>0</v>
      </c>
      <c r="AG114" s="447">
        <v>0</v>
      </c>
      <c r="AH114" s="492">
        <v>0</v>
      </c>
      <c r="AI114" s="448">
        <v>0</v>
      </c>
      <c r="AJ114" s="447">
        <v>0</v>
      </c>
      <c r="AK114" s="492">
        <v>0</v>
      </c>
      <c r="AL114" s="448">
        <v>0</v>
      </c>
      <c r="AM114" s="795">
        <f>C114+F114+I114+L114+O114+R114+U114+X114+AA114+AD114+AG114+AJ114</f>
        <v>2</v>
      </c>
      <c r="AN114" s="47">
        <f t="shared" si="20"/>
        <v>0.66666666666666663</v>
      </c>
      <c r="AO114" s="48">
        <f t="shared" si="12"/>
        <v>1</v>
      </c>
      <c r="AP114" s="49">
        <f t="shared" si="18"/>
        <v>0.33333333333333331</v>
      </c>
      <c r="AQ114" s="50">
        <f t="shared" si="13"/>
        <v>0</v>
      </c>
      <c r="AR114" s="51">
        <f t="shared" si="19"/>
        <v>0</v>
      </c>
      <c r="AS114" s="837">
        <f>SUM(C114:AL114)</f>
        <v>3</v>
      </c>
    </row>
    <row r="115" spans="1:45" ht="15.75" customHeight="1" thickBot="1" x14ac:dyDescent="0.3">
      <c r="A115" s="924" t="s">
        <v>136</v>
      </c>
      <c r="B115" s="925"/>
      <c r="C115" s="91">
        <v>1</v>
      </c>
      <c r="D115" s="167">
        <v>0</v>
      </c>
      <c r="E115" s="293">
        <v>0</v>
      </c>
      <c r="F115" s="91">
        <v>1</v>
      </c>
      <c r="G115" s="145">
        <v>0</v>
      </c>
      <c r="H115" s="94">
        <v>0</v>
      </c>
      <c r="I115" s="95">
        <v>1</v>
      </c>
      <c r="J115" s="107">
        <v>0</v>
      </c>
      <c r="K115" s="294">
        <v>2</v>
      </c>
      <c r="L115" s="456">
        <v>2</v>
      </c>
      <c r="M115" s="481">
        <v>0</v>
      </c>
      <c r="N115" s="455">
        <v>2</v>
      </c>
      <c r="O115" s="454">
        <v>3</v>
      </c>
      <c r="P115" s="481">
        <v>0</v>
      </c>
      <c r="Q115" s="455">
        <v>0</v>
      </c>
      <c r="R115" s="454">
        <v>2</v>
      </c>
      <c r="S115" s="481">
        <v>0</v>
      </c>
      <c r="T115" s="455">
        <v>0</v>
      </c>
      <c r="U115" s="454">
        <v>2</v>
      </c>
      <c r="V115" s="481">
        <v>0</v>
      </c>
      <c r="W115" s="455">
        <v>0</v>
      </c>
      <c r="X115" s="454">
        <v>3</v>
      </c>
      <c r="Y115" s="481">
        <v>0</v>
      </c>
      <c r="Z115" s="455">
        <v>0</v>
      </c>
      <c r="AA115" s="454">
        <v>0</v>
      </c>
      <c r="AB115" s="481">
        <v>0</v>
      </c>
      <c r="AC115" s="455">
        <v>0</v>
      </c>
      <c r="AD115" s="454">
        <v>2</v>
      </c>
      <c r="AE115" s="481">
        <v>0</v>
      </c>
      <c r="AF115" s="457">
        <v>0</v>
      </c>
      <c r="AG115" s="454">
        <v>1</v>
      </c>
      <c r="AH115" s="481">
        <v>0</v>
      </c>
      <c r="AI115" s="455">
        <v>0</v>
      </c>
      <c r="AJ115" s="454">
        <v>1</v>
      </c>
      <c r="AK115" s="481">
        <v>0</v>
      </c>
      <c r="AL115" s="455">
        <v>0</v>
      </c>
      <c r="AM115" s="795">
        <f>C115+F115+I115+L115+O115+R115+U115+X115+AA115+AD115+AG115+AJ115</f>
        <v>19</v>
      </c>
      <c r="AN115" s="47">
        <f t="shared" si="20"/>
        <v>0.82608695652173914</v>
      </c>
      <c r="AO115" s="48">
        <f t="shared" si="12"/>
        <v>0</v>
      </c>
      <c r="AP115" s="49">
        <f t="shared" si="18"/>
        <v>0</v>
      </c>
      <c r="AQ115" s="50">
        <f>E115+H115+K115+N115+Q115+T115+W115+Z115+AC115+AF115+AI115+AL115</f>
        <v>4</v>
      </c>
      <c r="AR115" s="51">
        <f t="shared" si="19"/>
        <v>0.17391304347826086</v>
      </c>
      <c r="AS115" s="837">
        <f>SUM(C115:AL115)</f>
        <v>23</v>
      </c>
    </row>
    <row r="116" spans="1:45" ht="15.75" customHeight="1" thickBot="1" x14ac:dyDescent="0.3">
      <c r="A116" s="926" t="s">
        <v>137</v>
      </c>
      <c r="B116" s="927"/>
      <c r="C116" s="901" t="s">
        <v>3</v>
      </c>
      <c r="D116" s="902"/>
      <c r="E116" s="903"/>
      <c r="F116" s="901" t="s">
        <v>4</v>
      </c>
      <c r="G116" s="902"/>
      <c r="H116" s="902"/>
      <c r="I116" s="901" t="s">
        <v>5</v>
      </c>
      <c r="J116" s="902" t="s">
        <v>5</v>
      </c>
      <c r="K116" s="903" t="s">
        <v>5</v>
      </c>
      <c r="L116" s="920" t="s">
        <v>6</v>
      </c>
      <c r="M116" s="920" t="s">
        <v>6</v>
      </c>
      <c r="N116" s="921" t="s">
        <v>6</v>
      </c>
      <c r="O116" s="919" t="s">
        <v>7</v>
      </c>
      <c r="P116" s="920" t="s">
        <v>7</v>
      </c>
      <c r="Q116" s="921" t="s">
        <v>7</v>
      </c>
      <c r="R116" s="919" t="s">
        <v>8</v>
      </c>
      <c r="S116" s="920" t="s">
        <v>8</v>
      </c>
      <c r="T116" s="921" t="s">
        <v>8</v>
      </c>
      <c r="U116" s="919" t="s">
        <v>9</v>
      </c>
      <c r="V116" s="920" t="s">
        <v>9</v>
      </c>
      <c r="W116" s="921" t="s">
        <v>9</v>
      </c>
      <c r="X116" s="919" t="s">
        <v>10</v>
      </c>
      <c r="Y116" s="920" t="s">
        <v>10</v>
      </c>
      <c r="Z116" s="921" t="s">
        <v>10</v>
      </c>
      <c r="AA116" s="919" t="s">
        <v>11</v>
      </c>
      <c r="AB116" s="920" t="s">
        <v>11</v>
      </c>
      <c r="AC116" s="921" t="s">
        <v>11</v>
      </c>
      <c r="AD116" s="919" t="s">
        <v>12</v>
      </c>
      <c r="AE116" s="920" t="s">
        <v>12</v>
      </c>
      <c r="AF116" s="920" t="s">
        <v>12</v>
      </c>
      <c r="AG116" s="919" t="s">
        <v>13</v>
      </c>
      <c r="AH116" s="920" t="s">
        <v>13</v>
      </c>
      <c r="AI116" s="921" t="s">
        <v>13</v>
      </c>
      <c r="AJ116" s="919" t="s">
        <v>14</v>
      </c>
      <c r="AK116" s="920" t="s">
        <v>14</v>
      </c>
      <c r="AL116" s="921" t="s">
        <v>14</v>
      </c>
      <c r="AM116" s="807" t="s">
        <v>15</v>
      </c>
      <c r="AN116" s="289" t="s">
        <v>16</v>
      </c>
      <c r="AO116" s="290" t="s">
        <v>17</v>
      </c>
      <c r="AP116" s="290" t="s">
        <v>16</v>
      </c>
      <c r="AQ116" s="291" t="s">
        <v>98</v>
      </c>
      <c r="AR116" s="291" t="s">
        <v>16</v>
      </c>
      <c r="AS116" s="838" t="s">
        <v>99</v>
      </c>
    </row>
    <row r="117" spans="1:45" ht="15.75" customHeight="1" thickBot="1" x14ac:dyDescent="0.3">
      <c r="A117" s="915" t="s">
        <v>138</v>
      </c>
      <c r="B117" s="916"/>
      <c r="C117" s="295">
        <v>0</v>
      </c>
      <c r="D117" s="143">
        <v>0</v>
      </c>
      <c r="E117" s="182">
        <v>0</v>
      </c>
      <c r="F117" s="296">
        <v>0</v>
      </c>
      <c r="G117" s="190">
        <v>0</v>
      </c>
      <c r="H117" s="297">
        <v>0</v>
      </c>
      <c r="I117" s="296">
        <v>0</v>
      </c>
      <c r="J117" s="190">
        <v>0</v>
      </c>
      <c r="K117" s="297">
        <v>0</v>
      </c>
      <c r="L117" s="563">
        <v>0</v>
      </c>
      <c r="M117" s="490">
        <v>0</v>
      </c>
      <c r="N117" s="564">
        <v>0</v>
      </c>
      <c r="O117" s="453">
        <v>4</v>
      </c>
      <c r="P117" s="490">
        <v>0</v>
      </c>
      <c r="Q117" s="565">
        <v>0</v>
      </c>
      <c r="R117" s="453">
        <v>0</v>
      </c>
      <c r="S117" s="490">
        <v>0</v>
      </c>
      <c r="T117" s="565">
        <v>0</v>
      </c>
      <c r="U117" s="453">
        <v>0</v>
      </c>
      <c r="V117" s="490">
        <v>0</v>
      </c>
      <c r="W117" s="565">
        <v>0</v>
      </c>
      <c r="X117" s="453">
        <v>0</v>
      </c>
      <c r="Y117" s="490">
        <v>0</v>
      </c>
      <c r="Z117" s="565">
        <v>0</v>
      </c>
      <c r="AA117" s="563">
        <v>0</v>
      </c>
      <c r="AB117" s="490">
        <v>0</v>
      </c>
      <c r="AC117" s="566">
        <v>0</v>
      </c>
      <c r="AD117" s="563">
        <v>0</v>
      </c>
      <c r="AE117" s="490">
        <v>0</v>
      </c>
      <c r="AF117" s="567">
        <v>0</v>
      </c>
      <c r="AG117" s="563">
        <v>0</v>
      </c>
      <c r="AH117" s="490">
        <v>0</v>
      </c>
      <c r="AI117" s="566">
        <v>0</v>
      </c>
      <c r="AJ117" s="563">
        <v>0</v>
      </c>
      <c r="AK117" s="490">
        <v>0</v>
      </c>
      <c r="AL117" s="566">
        <v>0</v>
      </c>
      <c r="AM117" s="795">
        <f t="shared" ref="AM117:AM133" si="21">C117+F117+I117+L117+O117+R117+U117+X117+AA117+AD117+AG117+AJ117</f>
        <v>4</v>
      </c>
      <c r="AN117" s="47">
        <f t="shared" si="20"/>
        <v>1</v>
      </c>
      <c r="AO117" s="824">
        <f t="shared" si="12"/>
        <v>0</v>
      </c>
      <c r="AP117" s="49">
        <f t="shared" si="18"/>
        <v>0</v>
      </c>
      <c r="AQ117" s="810">
        <f t="shared" si="13"/>
        <v>0</v>
      </c>
      <c r="AR117" s="51">
        <f t="shared" si="19"/>
        <v>0</v>
      </c>
      <c r="AS117" s="837">
        <f t="shared" ref="AS117:AS133" si="22">SUM(C117:AL117)</f>
        <v>4</v>
      </c>
    </row>
    <row r="118" spans="1:45" ht="15.75" customHeight="1" thickBot="1" x14ac:dyDescent="0.3">
      <c r="A118" s="915" t="s">
        <v>139</v>
      </c>
      <c r="B118" s="916"/>
      <c r="C118" s="296">
        <v>3</v>
      </c>
      <c r="D118" s="143">
        <v>2</v>
      </c>
      <c r="E118" s="182">
        <v>1</v>
      </c>
      <c r="F118" s="296">
        <v>1</v>
      </c>
      <c r="G118" s="190">
        <v>3</v>
      </c>
      <c r="H118" s="297">
        <v>0</v>
      </c>
      <c r="I118" s="296">
        <v>3</v>
      </c>
      <c r="J118" s="190">
        <v>3</v>
      </c>
      <c r="K118" s="297">
        <v>6</v>
      </c>
      <c r="L118" s="563">
        <v>3</v>
      </c>
      <c r="M118" s="490">
        <v>2</v>
      </c>
      <c r="N118" s="564">
        <v>3</v>
      </c>
      <c r="O118" s="453">
        <v>0</v>
      </c>
      <c r="P118" s="490">
        <v>5</v>
      </c>
      <c r="Q118" s="565">
        <v>3</v>
      </c>
      <c r="R118" s="453">
        <v>3</v>
      </c>
      <c r="S118" s="490">
        <v>4</v>
      </c>
      <c r="T118" s="565">
        <v>5</v>
      </c>
      <c r="U118" s="453">
        <v>2</v>
      </c>
      <c r="V118" s="490">
        <v>2</v>
      </c>
      <c r="W118" s="565">
        <v>2</v>
      </c>
      <c r="X118" s="453">
        <v>4</v>
      </c>
      <c r="Y118" s="490">
        <v>3</v>
      </c>
      <c r="Z118" s="565">
        <v>3</v>
      </c>
      <c r="AA118" s="563">
        <v>0</v>
      </c>
      <c r="AB118" s="490">
        <v>4</v>
      </c>
      <c r="AC118" s="566">
        <v>4</v>
      </c>
      <c r="AD118" s="563">
        <v>4</v>
      </c>
      <c r="AE118" s="490">
        <v>4</v>
      </c>
      <c r="AF118" s="567">
        <v>4</v>
      </c>
      <c r="AG118" s="563">
        <v>3</v>
      </c>
      <c r="AH118" s="490">
        <v>3</v>
      </c>
      <c r="AI118" s="566">
        <v>4</v>
      </c>
      <c r="AJ118" s="563">
        <v>1</v>
      </c>
      <c r="AK118" s="490">
        <v>1</v>
      </c>
      <c r="AL118" s="566">
        <v>3</v>
      </c>
      <c r="AM118" s="795">
        <f t="shared" si="21"/>
        <v>27</v>
      </c>
      <c r="AN118" s="47">
        <f t="shared" si="20"/>
        <v>0.26732673267326734</v>
      </c>
      <c r="AO118" s="824">
        <f t="shared" si="12"/>
        <v>36</v>
      </c>
      <c r="AP118" s="49">
        <f t="shared" si="18"/>
        <v>0.35643564356435642</v>
      </c>
      <c r="AQ118" s="810">
        <f t="shared" si="13"/>
        <v>38</v>
      </c>
      <c r="AR118" s="51">
        <f t="shared" si="19"/>
        <v>0.37623762376237624</v>
      </c>
      <c r="AS118" s="837">
        <f t="shared" si="22"/>
        <v>101</v>
      </c>
    </row>
    <row r="119" spans="1:45" ht="15.75" customHeight="1" thickBot="1" x14ac:dyDescent="0.3">
      <c r="A119" s="915" t="s">
        <v>140</v>
      </c>
      <c r="B119" s="916"/>
      <c r="C119" s="299">
        <v>0</v>
      </c>
      <c r="D119" s="145">
        <v>0</v>
      </c>
      <c r="E119" s="300">
        <v>0</v>
      </c>
      <c r="F119" s="299">
        <v>0</v>
      </c>
      <c r="G119" s="245">
        <v>0</v>
      </c>
      <c r="H119" s="301">
        <v>0</v>
      </c>
      <c r="I119" s="299">
        <v>3</v>
      </c>
      <c r="J119" s="245">
        <v>0</v>
      </c>
      <c r="K119" s="301">
        <v>0</v>
      </c>
      <c r="L119" s="568">
        <v>0</v>
      </c>
      <c r="M119" s="538">
        <v>0</v>
      </c>
      <c r="N119" s="569">
        <v>0</v>
      </c>
      <c r="O119" s="454">
        <v>0</v>
      </c>
      <c r="P119" s="538">
        <v>0</v>
      </c>
      <c r="Q119" s="570">
        <v>0</v>
      </c>
      <c r="R119" s="454">
        <v>1</v>
      </c>
      <c r="S119" s="538">
        <v>0</v>
      </c>
      <c r="T119" s="570">
        <v>0</v>
      </c>
      <c r="U119" s="454">
        <v>0</v>
      </c>
      <c r="V119" s="538">
        <v>0</v>
      </c>
      <c r="W119" s="570">
        <v>0</v>
      </c>
      <c r="X119" s="454">
        <v>0</v>
      </c>
      <c r="Y119" s="538">
        <v>0</v>
      </c>
      <c r="Z119" s="570">
        <v>0</v>
      </c>
      <c r="AA119" s="568">
        <v>4</v>
      </c>
      <c r="AB119" s="538">
        <v>0</v>
      </c>
      <c r="AC119" s="571">
        <v>0</v>
      </c>
      <c r="AD119" s="568">
        <v>0</v>
      </c>
      <c r="AE119" s="538">
        <v>0</v>
      </c>
      <c r="AF119" s="572">
        <v>0</v>
      </c>
      <c r="AG119" s="568">
        <v>0</v>
      </c>
      <c r="AH119" s="538">
        <v>0</v>
      </c>
      <c r="AI119" s="571">
        <v>0</v>
      </c>
      <c r="AJ119" s="568">
        <v>0</v>
      </c>
      <c r="AK119" s="538">
        <v>0</v>
      </c>
      <c r="AL119" s="571">
        <v>0</v>
      </c>
      <c r="AM119" s="795">
        <f t="shared" si="21"/>
        <v>8</v>
      </c>
      <c r="AN119" s="47">
        <f t="shared" si="20"/>
        <v>1</v>
      </c>
      <c r="AO119" s="824">
        <f t="shared" si="12"/>
        <v>0</v>
      </c>
      <c r="AP119" s="49">
        <f t="shared" si="18"/>
        <v>0</v>
      </c>
      <c r="AQ119" s="810">
        <f t="shared" si="13"/>
        <v>0</v>
      </c>
      <c r="AR119" s="51">
        <f t="shared" si="19"/>
        <v>0</v>
      </c>
      <c r="AS119" s="837">
        <f t="shared" si="22"/>
        <v>8</v>
      </c>
    </row>
    <row r="120" spans="1:45" ht="15.75" customHeight="1" thickBot="1" x14ac:dyDescent="0.3">
      <c r="A120" s="917" t="s">
        <v>141</v>
      </c>
      <c r="B120" s="918"/>
      <c r="C120" s="299">
        <v>0</v>
      </c>
      <c r="D120" s="145">
        <v>0</v>
      </c>
      <c r="E120" s="300">
        <v>0</v>
      </c>
      <c r="F120" s="299">
        <v>0</v>
      </c>
      <c r="G120" s="245">
        <v>0</v>
      </c>
      <c r="H120" s="301">
        <v>0</v>
      </c>
      <c r="I120" s="299">
        <v>0</v>
      </c>
      <c r="J120" s="245">
        <v>0</v>
      </c>
      <c r="K120" s="301">
        <v>0</v>
      </c>
      <c r="L120" s="568">
        <v>0</v>
      </c>
      <c r="M120" s="538">
        <v>0</v>
      </c>
      <c r="N120" s="569">
        <v>0</v>
      </c>
      <c r="O120" s="454">
        <v>0</v>
      </c>
      <c r="P120" s="538">
        <v>0</v>
      </c>
      <c r="Q120" s="570">
        <v>0</v>
      </c>
      <c r="R120" s="454">
        <v>0</v>
      </c>
      <c r="S120" s="538">
        <v>0</v>
      </c>
      <c r="T120" s="570">
        <v>0</v>
      </c>
      <c r="U120" s="454">
        <v>0</v>
      </c>
      <c r="V120" s="538">
        <v>0</v>
      </c>
      <c r="W120" s="570">
        <v>0</v>
      </c>
      <c r="X120" s="454">
        <v>0</v>
      </c>
      <c r="Y120" s="538">
        <v>0</v>
      </c>
      <c r="Z120" s="570">
        <v>0</v>
      </c>
      <c r="AA120" s="568">
        <v>0</v>
      </c>
      <c r="AB120" s="538">
        <v>0</v>
      </c>
      <c r="AC120" s="571">
        <v>0</v>
      </c>
      <c r="AD120" s="568">
        <v>0</v>
      </c>
      <c r="AE120" s="538">
        <v>0</v>
      </c>
      <c r="AF120" s="572">
        <v>0</v>
      </c>
      <c r="AG120" s="568">
        <v>0</v>
      </c>
      <c r="AH120" s="538">
        <v>0</v>
      </c>
      <c r="AI120" s="571">
        <v>0</v>
      </c>
      <c r="AJ120" s="568">
        <v>0</v>
      </c>
      <c r="AK120" s="538">
        <v>0</v>
      </c>
      <c r="AL120" s="571">
        <v>0</v>
      </c>
      <c r="AM120" s="796">
        <f t="shared" si="21"/>
        <v>0</v>
      </c>
      <c r="AN120" s="97">
        <v>0</v>
      </c>
      <c r="AO120" s="826">
        <f t="shared" si="12"/>
        <v>0</v>
      </c>
      <c r="AP120" s="98">
        <v>0</v>
      </c>
      <c r="AQ120" s="811">
        <f>E120+H120+K115+N120+Q120+T120+W120+Z120+AC120+AF120+AI120+AL120</f>
        <v>2</v>
      </c>
      <c r="AR120" s="99">
        <v>0</v>
      </c>
      <c r="AS120" s="804">
        <f t="shared" si="22"/>
        <v>0</v>
      </c>
    </row>
    <row r="121" spans="1:45" ht="15.75" customHeight="1" thickBot="1" x14ac:dyDescent="0.3">
      <c r="A121" s="912" t="s">
        <v>142</v>
      </c>
      <c r="B121" s="415" t="s">
        <v>143</v>
      </c>
      <c r="C121" s="295">
        <v>0</v>
      </c>
      <c r="D121" s="189">
        <v>2</v>
      </c>
      <c r="E121" s="302">
        <v>0</v>
      </c>
      <c r="F121" s="295">
        <v>1</v>
      </c>
      <c r="G121" s="189">
        <v>0</v>
      </c>
      <c r="H121" s="303">
        <v>0</v>
      </c>
      <c r="I121" s="295">
        <v>2</v>
      </c>
      <c r="J121" s="189">
        <v>1</v>
      </c>
      <c r="K121" s="303">
        <v>0</v>
      </c>
      <c r="L121" s="573">
        <v>4</v>
      </c>
      <c r="M121" s="489">
        <v>0</v>
      </c>
      <c r="N121" s="574">
        <v>0</v>
      </c>
      <c r="O121" s="451">
        <v>5</v>
      </c>
      <c r="P121" s="489">
        <v>1</v>
      </c>
      <c r="Q121" s="575">
        <v>0</v>
      </c>
      <c r="R121" s="451">
        <v>0</v>
      </c>
      <c r="S121" s="489">
        <v>0</v>
      </c>
      <c r="T121" s="575">
        <v>0</v>
      </c>
      <c r="U121" s="451">
        <v>2</v>
      </c>
      <c r="V121" s="489">
        <v>1</v>
      </c>
      <c r="W121" s="575">
        <v>0</v>
      </c>
      <c r="X121" s="451">
        <v>0</v>
      </c>
      <c r="Y121" s="489">
        <v>1</v>
      </c>
      <c r="Z121" s="575">
        <v>1</v>
      </c>
      <c r="AA121" s="451">
        <v>2</v>
      </c>
      <c r="AB121" s="461">
        <v>1</v>
      </c>
      <c r="AC121" s="576">
        <v>0</v>
      </c>
      <c r="AD121" s="573">
        <v>2</v>
      </c>
      <c r="AE121" s="489">
        <v>2</v>
      </c>
      <c r="AF121" s="577">
        <v>0</v>
      </c>
      <c r="AG121" s="573">
        <v>1</v>
      </c>
      <c r="AH121" s="489">
        <v>4</v>
      </c>
      <c r="AI121" s="578">
        <v>0</v>
      </c>
      <c r="AJ121" s="573">
        <v>0</v>
      </c>
      <c r="AK121" s="489">
        <v>0</v>
      </c>
      <c r="AL121" s="578">
        <v>0</v>
      </c>
      <c r="AM121" s="796">
        <f t="shared" si="21"/>
        <v>19</v>
      </c>
      <c r="AN121" s="47">
        <f t="shared" si="20"/>
        <v>0.5757575757575758</v>
      </c>
      <c r="AO121" s="824">
        <f t="shared" si="12"/>
        <v>13</v>
      </c>
      <c r="AP121" s="49">
        <f t="shared" si="18"/>
        <v>0.39393939393939392</v>
      </c>
      <c r="AQ121" s="810">
        <f t="shared" si="13"/>
        <v>1</v>
      </c>
      <c r="AR121" s="51">
        <f t="shared" si="19"/>
        <v>3.0303030303030304E-2</v>
      </c>
      <c r="AS121" s="837">
        <f t="shared" si="22"/>
        <v>33</v>
      </c>
    </row>
    <row r="122" spans="1:45" ht="15.75" customHeight="1" thickBot="1" x14ac:dyDescent="0.3">
      <c r="A122" s="913"/>
      <c r="B122" s="416" t="s">
        <v>144</v>
      </c>
      <c r="C122" s="304">
        <v>0</v>
      </c>
      <c r="D122" s="305">
        <v>0</v>
      </c>
      <c r="E122" s="306">
        <v>0</v>
      </c>
      <c r="F122" s="304">
        <v>0</v>
      </c>
      <c r="G122" s="305">
        <v>0</v>
      </c>
      <c r="H122" s="307">
        <v>0</v>
      </c>
      <c r="I122" s="304">
        <v>0</v>
      </c>
      <c r="J122" s="305">
        <v>0</v>
      </c>
      <c r="K122" s="307">
        <v>0</v>
      </c>
      <c r="L122" s="579">
        <v>0</v>
      </c>
      <c r="M122" s="580">
        <v>0</v>
      </c>
      <c r="N122" s="581">
        <v>0</v>
      </c>
      <c r="O122" s="465">
        <v>1</v>
      </c>
      <c r="P122" s="580">
        <v>0</v>
      </c>
      <c r="Q122" s="582">
        <v>0</v>
      </c>
      <c r="R122" s="465">
        <v>0</v>
      </c>
      <c r="S122" s="580">
        <v>0</v>
      </c>
      <c r="T122" s="582">
        <v>0</v>
      </c>
      <c r="U122" s="465">
        <v>1</v>
      </c>
      <c r="V122" s="580">
        <v>0</v>
      </c>
      <c r="W122" s="582">
        <v>2</v>
      </c>
      <c r="X122" s="465">
        <v>1</v>
      </c>
      <c r="Y122" s="580">
        <v>0</v>
      </c>
      <c r="Z122" s="582">
        <v>1</v>
      </c>
      <c r="AA122" s="465">
        <v>1</v>
      </c>
      <c r="AB122" s="466">
        <v>0</v>
      </c>
      <c r="AC122" s="583">
        <v>1</v>
      </c>
      <c r="AD122" s="579">
        <v>2</v>
      </c>
      <c r="AE122" s="580">
        <v>2</v>
      </c>
      <c r="AF122" s="584">
        <v>1</v>
      </c>
      <c r="AG122" s="579">
        <v>0</v>
      </c>
      <c r="AH122" s="580">
        <v>0</v>
      </c>
      <c r="AI122" s="585">
        <v>0</v>
      </c>
      <c r="AJ122" s="579">
        <v>3</v>
      </c>
      <c r="AK122" s="580">
        <v>2</v>
      </c>
      <c r="AL122" s="585">
        <v>0</v>
      </c>
      <c r="AM122" s="796">
        <f t="shared" si="21"/>
        <v>9</v>
      </c>
      <c r="AN122" s="47">
        <f t="shared" si="20"/>
        <v>0.5</v>
      </c>
      <c r="AO122" s="824">
        <f t="shared" si="12"/>
        <v>4</v>
      </c>
      <c r="AP122" s="49">
        <f t="shared" si="18"/>
        <v>0.22222222222222221</v>
      </c>
      <c r="AQ122" s="810">
        <f t="shared" si="13"/>
        <v>5</v>
      </c>
      <c r="AR122" s="51">
        <f t="shared" si="19"/>
        <v>0.27777777777777779</v>
      </c>
      <c r="AS122" s="837">
        <f t="shared" si="22"/>
        <v>18</v>
      </c>
    </row>
    <row r="123" spans="1:45" ht="15.75" customHeight="1" thickBot="1" x14ac:dyDescent="0.3">
      <c r="A123" s="914"/>
      <c r="B123" s="417" t="s">
        <v>145</v>
      </c>
      <c r="C123" s="308">
        <v>0</v>
      </c>
      <c r="D123" s="107">
        <v>0</v>
      </c>
      <c r="E123" s="183">
        <v>0</v>
      </c>
      <c r="F123" s="308">
        <v>0</v>
      </c>
      <c r="G123" s="309">
        <v>0</v>
      </c>
      <c r="H123" s="310">
        <v>0</v>
      </c>
      <c r="I123" s="308">
        <v>0</v>
      </c>
      <c r="J123" s="309">
        <v>0</v>
      </c>
      <c r="K123" s="310">
        <v>0</v>
      </c>
      <c r="L123" s="586">
        <v>0</v>
      </c>
      <c r="M123" s="587">
        <v>0</v>
      </c>
      <c r="N123" s="588">
        <v>0</v>
      </c>
      <c r="O123" s="458">
        <v>5</v>
      </c>
      <c r="P123" s="587">
        <v>0</v>
      </c>
      <c r="Q123" s="589">
        <v>0</v>
      </c>
      <c r="R123" s="458">
        <v>1</v>
      </c>
      <c r="S123" s="587">
        <v>0</v>
      </c>
      <c r="T123" s="589">
        <v>0</v>
      </c>
      <c r="U123" s="458">
        <v>0</v>
      </c>
      <c r="V123" s="587">
        <v>0</v>
      </c>
      <c r="W123" s="589">
        <v>0</v>
      </c>
      <c r="X123" s="458">
        <v>1</v>
      </c>
      <c r="Y123" s="587">
        <v>0</v>
      </c>
      <c r="Z123" s="589">
        <v>0</v>
      </c>
      <c r="AA123" s="458">
        <v>0</v>
      </c>
      <c r="AB123" s="469">
        <v>0</v>
      </c>
      <c r="AC123" s="590">
        <v>0</v>
      </c>
      <c r="AD123" s="586">
        <v>1</v>
      </c>
      <c r="AE123" s="587">
        <v>0</v>
      </c>
      <c r="AF123" s="591">
        <v>0</v>
      </c>
      <c r="AG123" s="586">
        <v>1</v>
      </c>
      <c r="AH123" s="587">
        <v>0</v>
      </c>
      <c r="AI123" s="592">
        <v>0</v>
      </c>
      <c r="AJ123" s="586">
        <v>0</v>
      </c>
      <c r="AK123" s="587">
        <v>0</v>
      </c>
      <c r="AL123" s="592">
        <v>0</v>
      </c>
      <c r="AM123" s="796">
        <f t="shared" si="21"/>
        <v>9</v>
      </c>
      <c r="AN123" s="129">
        <f t="shared" si="20"/>
        <v>1</v>
      </c>
      <c r="AO123" s="827">
        <f t="shared" si="12"/>
        <v>0</v>
      </c>
      <c r="AP123" s="193">
        <f t="shared" si="18"/>
        <v>0</v>
      </c>
      <c r="AQ123" s="812">
        <f t="shared" si="13"/>
        <v>0</v>
      </c>
      <c r="AR123" s="111">
        <f t="shared" si="19"/>
        <v>0</v>
      </c>
      <c r="AS123" s="837">
        <f t="shared" si="22"/>
        <v>9</v>
      </c>
    </row>
    <row r="124" spans="1:45" ht="15.75" customHeight="1" thickBot="1" x14ac:dyDescent="0.3">
      <c r="A124" s="912" t="s">
        <v>146</v>
      </c>
      <c r="B124" s="415" t="s">
        <v>143</v>
      </c>
      <c r="C124" s="295">
        <v>0</v>
      </c>
      <c r="D124" s="101">
        <v>0</v>
      </c>
      <c r="E124" s="181">
        <v>0</v>
      </c>
      <c r="F124" s="295">
        <v>1</v>
      </c>
      <c r="G124" s="189">
        <v>0</v>
      </c>
      <c r="H124" s="303">
        <v>1</v>
      </c>
      <c r="I124" s="295">
        <v>6</v>
      </c>
      <c r="J124" s="189">
        <v>0</v>
      </c>
      <c r="K124" s="303">
        <v>0</v>
      </c>
      <c r="L124" s="573">
        <v>6</v>
      </c>
      <c r="M124" s="489">
        <v>0</v>
      </c>
      <c r="N124" s="574">
        <v>0</v>
      </c>
      <c r="O124" s="447">
        <v>6</v>
      </c>
      <c r="P124" s="537">
        <v>0</v>
      </c>
      <c r="Q124" s="593">
        <v>0</v>
      </c>
      <c r="R124" s="447">
        <v>7</v>
      </c>
      <c r="S124" s="537">
        <v>0</v>
      </c>
      <c r="T124" s="593">
        <v>2</v>
      </c>
      <c r="U124" s="447">
        <v>5</v>
      </c>
      <c r="V124" s="537">
        <v>0</v>
      </c>
      <c r="W124" s="593">
        <v>0</v>
      </c>
      <c r="X124" s="447">
        <v>1</v>
      </c>
      <c r="Y124" s="537">
        <v>0</v>
      </c>
      <c r="Z124" s="593">
        <v>1</v>
      </c>
      <c r="AA124" s="451">
        <v>5</v>
      </c>
      <c r="AB124" s="461">
        <v>0</v>
      </c>
      <c r="AC124" s="576">
        <v>2</v>
      </c>
      <c r="AD124" s="573">
        <v>6</v>
      </c>
      <c r="AE124" s="489">
        <v>0</v>
      </c>
      <c r="AF124" s="577">
        <v>4</v>
      </c>
      <c r="AG124" s="573">
        <v>6</v>
      </c>
      <c r="AH124" s="489">
        <v>0</v>
      </c>
      <c r="AI124" s="578">
        <v>4</v>
      </c>
      <c r="AJ124" s="573">
        <v>3</v>
      </c>
      <c r="AK124" s="489">
        <v>0</v>
      </c>
      <c r="AL124" s="578">
        <v>2</v>
      </c>
      <c r="AM124" s="796">
        <f t="shared" si="21"/>
        <v>52</v>
      </c>
      <c r="AN124" s="47">
        <f t="shared" si="20"/>
        <v>0.76470588235294112</v>
      </c>
      <c r="AO124" s="824">
        <f t="shared" si="12"/>
        <v>0</v>
      </c>
      <c r="AP124" s="49">
        <f t="shared" si="18"/>
        <v>0</v>
      </c>
      <c r="AQ124" s="810">
        <f t="shared" si="13"/>
        <v>16</v>
      </c>
      <c r="AR124" s="51">
        <f t="shared" si="19"/>
        <v>0.23529411764705882</v>
      </c>
      <c r="AS124" s="837">
        <f t="shared" si="22"/>
        <v>68</v>
      </c>
    </row>
    <row r="125" spans="1:45" ht="15.75" customHeight="1" thickBot="1" x14ac:dyDescent="0.3">
      <c r="A125" s="913"/>
      <c r="B125" s="416" t="s">
        <v>144</v>
      </c>
      <c r="C125" s="304">
        <v>0</v>
      </c>
      <c r="D125" s="88">
        <v>0</v>
      </c>
      <c r="E125" s="311">
        <v>0</v>
      </c>
      <c r="F125" s="304">
        <v>1</v>
      </c>
      <c r="G125" s="305">
        <v>0</v>
      </c>
      <c r="H125" s="307">
        <v>1</v>
      </c>
      <c r="I125" s="304">
        <v>1</v>
      </c>
      <c r="J125" s="305">
        <v>0</v>
      </c>
      <c r="K125" s="307">
        <v>0</v>
      </c>
      <c r="L125" s="579">
        <v>1</v>
      </c>
      <c r="M125" s="580">
        <v>0</v>
      </c>
      <c r="N125" s="581">
        <v>0</v>
      </c>
      <c r="O125" s="465">
        <v>2</v>
      </c>
      <c r="P125" s="580">
        <v>0</v>
      </c>
      <c r="Q125" s="582">
        <v>3</v>
      </c>
      <c r="R125" s="465">
        <v>0</v>
      </c>
      <c r="S125" s="580">
        <v>0</v>
      </c>
      <c r="T125" s="582">
        <v>0</v>
      </c>
      <c r="U125" s="465">
        <v>0</v>
      </c>
      <c r="V125" s="580">
        <v>0</v>
      </c>
      <c r="W125" s="582">
        <v>2</v>
      </c>
      <c r="X125" s="465">
        <v>0</v>
      </c>
      <c r="Y125" s="580">
        <v>0</v>
      </c>
      <c r="Z125" s="582">
        <v>1</v>
      </c>
      <c r="AA125" s="465">
        <v>1</v>
      </c>
      <c r="AB125" s="466">
        <v>0</v>
      </c>
      <c r="AC125" s="583">
        <v>0</v>
      </c>
      <c r="AD125" s="579">
        <v>2</v>
      </c>
      <c r="AE125" s="580">
        <v>0</v>
      </c>
      <c r="AF125" s="584">
        <v>2</v>
      </c>
      <c r="AG125" s="579">
        <v>2</v>
      </c>
      <c r="AH125" s="580">
        <v>0</v>
      </c>
      <c r="AI125" s="585">
        <v>1</v>
      </c>
      <c r="AJ125" s="579">
        <v>4</v>
      </c>
      <c r="AK125" s="580">
        <v>0</v>
      </c>
      <c r="AL125" s="585">
        <v>1</v>
      </c>
      <c r="AM125" s="796">
        <f t="shared" si="21"/>
        <v>14</v>
      </c>
      <c r="AN125" s="47">
        <f t="shared" si="20"/>
        <v>0.56000000000000005</v>
      </c>
      <c r="AO125" s="824">
        <f t="shared" si="12"/>
        <v>0</v>
      </c>
      <c r="AP125" s="49">
        <f t="shared" si="18"/>
        <v>0</v>
      </c>
      <c r="AQ125" s="810">
        <f t="shared" si="13"/>
        <v>11</v>
      </c>
      <c r="AR125" s="51">
        <f t="shared" si="19"/>
        <v>0.44</v>
      </c>
      <c r="AS125" s="837">
        <f t="shared" si="22"/>
        <v>25</v>
      </c>
    </row>
    <row r="126" spans="1:45" ht="15.75" customHeight="1" thickBot="1" x14ac:dyDescent="0.3">
      <c r="A126" s="914"/>
      <c r="B126" s="417" t="s">
        <v>145</v>
      </c>
      <c r="C126" s="308">
        <v>0</v>
      </c>
      <c r="D126" s="107">
        <v>0</v>
      </c>
      <c r="E126" s="183">
        <v>0</v>
      </c>
      <c r="F126" s="308">
        <v>2</v>
      </c>
      <c r="G126" s="309">
        <v>0</v>
      </c>
      <c r="H126" s="310">
        <v>0</v>
      </c>
      <c r="I126" s="308">
        <v>2</v>
      </c>
      <c r="J126" s="309">
        <v>2</v>
      </c>
      <c r="K126" s="310">
        <v>0</v>
      </c>
      <c r="L126" s="586">
        <v>1</v>
      </c>
      <c r="M126" s="587">
        <v>0</v>
      </c>
      <c r="N126" s="588">
        <v>0</v>
      </c>
      <c r="O126" s="487">
        <v>0</v>
      </c>
      <c r="P126" s="587">
        <v>0</v>
      </c>
      <c r="Q126" s="589">
        <v>0</v>
      </c>
      <c r="R126" s="487">
        <v>2</v>
      </c>
      <c r="S126" s="587">
        <v>0</v>
      </c>
      <c r="T126" s="589">
        <v>0</v>
      </c>
      <c r="U126" s="487">
        <v>0</v>
      </c>
      <c r="V126" s="587">
        <v>0</v>
      </c>
      <c r="W126" s="589">
        <v>1</v>
      </c>
      <c r="X126" s="487">
        <v>0</v>
      </c>
      <c r="Y126" s="587">
        <v>0</v>
      </c>
      <c r="Z126" s="589">
        <v>0</v>
      </c>
      <c r="AA126" s="458">
        <v>0</v>
      </c>
      <c r="AB126" s="469">
        <v>0</v>
      </c>
      <c r="AC126" s="590">
        <v>1</v>
      </c>
      <c r="AD126" s="586">
        <v>2</v>
      </c>
      <c r="AE126" s="587">
        <v>0</v>
      </c>
      <c r="AF126" s="591">
        <v>3</v>
      </c>
      <c r="AG126" s="586">
        <v>2</v>
      </c>
      <c r="AH126" s="587">
        <v>0</v>
      </c>
      <c r="AI126" s="592">
        <v>1</v>
      </c>
      <c r="AJ126" s="586">
        <v>2</v>
      </c>
      <c r="AK126" s="587">
        <v>0</v>
      </c>
      <c r="AL126" s="592">
        <v>0</v>
      </c>
      <c r="AM126" s="796">
        <f t="shared" si="21"/>
        <v>13</v>
      </c>
      <c r="AN126" s="129">
        <f t="shared" si="20"/>
        <v>0.61904761904761907</v>
      </c>
      <c r="AO126" s="827">
        <f t="shared" si="12"/>
        <v>2</v>
      </c>
      <c r="AP126" s="193">
        <f t="shared" si="18"/>
        <v>9.5238095238095233E-2</v>
      </c>
      <c r="AQ126" s="812">
        <f t="shared" si="13"/>
        <v>6</v>
      </c>
      <c r="AR126" s="111">
        <f t="shared" si="19"/>
        <v>0.2857142857142857</v>
      </c>
      <c r="AS126" s="837">
        <f t="shared" si="22"/>
        <v>21</v>
      </c>
    </row>
    <row r="127" spans="1:45" ht="15.75" customHeight="1" thickBot="1" x14ac:dyDescent="0.3">
      <c r="A127" s="912" t="s">
        <v>147</v>
      </c>
      <c r="B127" s="415" t="s">
        <v>143</v>
      </c>
      <c r="C127" s="295">
        <v>0</v>
      </c>
      <c r="D127" s="101">
        <v>1</v>
      </c>
      <c r="E127" s="181">
        <v>0</v>
      </c>
      <c r="F127" s="295">
        <v>3</v>
      </c>
      <c r="G127" s="189">
        <v>1</v>
      </c>
      <c r="H127" s="303">
        <v>1</v>
      </c>
      <c r="I127" s="295">
        <v>6</v>
      </c>
      <c r="J127" s="189">
        <v>1</v>
      </c>
      <c r="K127" s="303">
        <v>0</v>
      </c>
      <c r="L127" s="573">
        <v>3</v>
      </c>
      <c r="M127" s="489">
        <v>2</v>
      </c>
      <c r="N127" s="574">
        <v>2</v>
      </c>
      <c r="O127" s="453">
        <v>4</v>
      </c>
      <c r="P127" s="489">
        <v>1</v>
      </c>
      <c r="Q127" s="575">
        <v>2</v>
      </c>
      <c r="R127" s="453">
        <v>3</v>
      </c>
      <c r="S127" s="489">
        <v>1</v>
      </c>
      <c r="T127" s="575">
        <v>0</v>
      </c>
      <c r="U127" s="453">
        <v>0</v>
      </c>
      <c r="V127" s="489">
        <v>2</v>
      </c>
      <c r="W127" s="575">
        <v>0</v>
      </c>
      <c r="X127" s="453">
        <v>1</v>
      </c>
      <c r="Y127" s="489">
        <v>0</v>
      </c>
      <c r="Z127" s="575">
        <v>1</v>
      </c>
      <c r="AA127" s="451">
        <v>0</v>
      </c>
      <c r="AB127" s="461">
        <v>2</v>
      </c>
      <c r="AC127" s="576">
        <v>0</v>
      </c>
      <c r="AD127" s="573">
        <v>0</v>
      </c>
      <c r="AE127" s="489">
        <v>1</v>
      </c>
      <c r="AF127" s="577">
        <v>0</v>
      </c>
      <c r="AG127" s="573">
        <v>2</v>
      </c>
      <c r="AH127" s="489">
        <v>1</v>
      </c>
      <c r="AI127" s="578">
        <v>0</v>
      </c>
      <c r="AJ127" s="573">
        <v>0</v>
      </c>
      <c r="AK127" s="489">
        <v>1</v>
      </c>
      <c r="AL127" s="578">
        <v>0</v>
      </c>
      <c r="AM127" s="796">
        <f t="shared" si="21"/>
        <v>22</v>
      </c>
      <c r="AN127" s="47">
        <f t="shared" si="20"/>
        <v>0.52380952380952384</v>
      </c>
      <c r="AO127" s="824">
        <f t="shared" si="12"/>
        <v>14</v>
      </c>
      <c r="AP127" s="49">
        <f t="shared" si="18"/>
        <v>0.33333333333333331</v>
      </c>
      <c r="AQ127" s="810">
        <f t="shared" si="13"/>
        <v>6</v>
      </c>
      <c r="AR127" s="51">
        <f t="shared" si="19"/>
        <v>0.14285714285714285</v>
      </c>
      <c r="AS127" s="837">
        <f t="shared" si="22"/>
        <v>42</v>
      </c>
    </row>
    <row r="128" spans="1:45" ht="15.75" customHeight="1" thickBot="1" x14ac:dyDescent="0.3">
      <c r="A128" s="913"/>
      <c r="B128" s="416" t="s">
        <v>144</v>
      </c>
      <c r="C128" s="304">
        <v>0</v>
      </c>
      <c r="D128" s="88">
        <v>0</v>
      </c>
      <c r="E128" s="311">
        <v>0</v>
      </c>
      <c r="F128" s="304">
        <v>0</v>
      </c>
      <c r="G128" s="305">
        <v>0</v>
      </c>
      <c r="H128" s="307">
        <v>0</v>
      </c>
      <c r="I128" s="304">
        <v>1</v>
      </c>
      <c r="J128" s="305">
        <v>0</v>
      </c>
      <c r="K128" s="307">
        <v>0</v>
      </c>
      <c r="L128" s="579">
        <v>2</v>
      </c>
      <c r="M128" s="580">
        <v>0</v>
      </c>
      <c r="N128" s="581">
        <v>0</v>
      </c>
      <c r="O128" s="454">
        <v>1</v>
      </c>
      <c r="P128" s="580">
        <v>0</v>
      </c>
      <c r="Q128" s="582">
        <v>0</v>
      </c>
      <c r="R128" s="454">
        <v>0</v>
      </c>
      <c r="S128" s="580">
        <v>0</v>
      </c>
      <c r="T128" s="582">
        <v>0</v>
      </c>
      <c r="U128" s="454">
        <v>1</v>
      </c>
      <c r="V128" s="580">
        <v>0</v>
      </c>
      <c r="W128" s="582">
        <v>0</v>
      </c>
      <c r="X128" s="454">
        <v>0</v>
      </c>
      <c r="Y128" s="580">
        <v>0</v>
      </c>
      <c r="Z128" s="582">
        <v>1</v>
      </c>
      <c r="AA128" s="465">
        <v>1</v>
      </c>
      <c r="AB128" s="466">
        <v>3</v>
      </c>
      <c r="AC128" s="583">
        <v>2</v>
      </c>
      <c r="AD128" s="579">
        <v>1</v>
      </c>
      <c r="AE128" s="580">
        <v>0</v>
      </c>
      <c r="AF128" s="584">
        <v>1</v>
      </c>
      <c r="AG128" s="579">
        <v>1</v>
      </c>
      <c r="AH128" s="580">
        <v>1</v>
      </c>
      <c r="AI128" s="585">
        <v>1</v>
      </c>
      <c r="AJ128" s="579">
        <v>1</v>
      </c>
      <c r="AK128" s="580">
        <v>2</v>
      </c>
      <c r="AL128" s="585">
        <v>0</v>
      </c>
      <c r="AM128" s="796">
        <f t="shared" si="21"/>
        <v>9</v>
      </c>
      <c r="AN128" s="47">
        <f t="shared" si="20"/>
        <v>0.45</v>
      </c>
      <c r="AO128" s="824">
        <f t="shared" si="12"/>
        <v>6</v>
      </c>
      <c r="AP128" s="49">
        <f t="shared" si="18"/>
        <v>0.3</v>
      </c>
      <c r="AQ128" s="810">
        <f t="shared" si="13"/>
        <v>5</v>
      </c>
      <c r="AR128" s="51">
        <f t="shared" si="19"/>
        <v>0.25</v>
      </c>
      <c r="AS128" s="837">
        <f t="shared" si="22"/>
        <v>20</v>
      </c>
    </row>
    <row r="129" spans="1:45" ht="15.75" customHeight="1" thickBot="1" x14ac:dyDescent="0.3">
      <c r="A129" s="914"/>
      <c r="B129" s="417" t="s">
        <v>145</v>
      </c>
      <c r="C129" s="308">
        <v>0</v>
      </c>
      <c r="D129" s="107">
        <v>0</v>
      </c>
      <c r="E129" s="183">
        <v>0</v>
      </c>
      <c r="F129" s="308">
        <v>0</v>
      </c>
      <c r="G129" s="309">
        <v>0</v>
      </c>
      <c r="H129" s="310">
        <v>0</v>
      </c>
      <c r="I129" s="308">
        <v>1</v>
      </c>
      <c r="J129" s="309">
        <v>0</v>
      </c>
      <c r="K129" s="310">
        <v>0</v>
      </c>
      <c r="L129" s="586">
        <v>1</v>
      </c>
      <c r="M129" s="587">
        <v>0</v>
      </c>
      <c r="N129" s="588">
        <v>0</v>
      </c>
      <c r="O129" s="458">
        <v>1</v>
      </c>
      <c r="P129" s="587">
        <v>1</v>
      </c>
      <c r="Q129" s="589">
        <v>0</v>
      </c>
      <c r="R129" s="458">
        <v>0</v>
      </c>
      <c r="S129" s="587">
        <v>0</v>
      </c>
      <c r="T129" s="589">
        <v>0</v>
      </c>
      <c r="U129" s="458">
        <v>4</v>
      </c>
      <c r="V129" s="587">
        <v>0</v>
      </c>
      <c r="W129" s="589">
        <v>1</v>
      </c>
      <c r="X129" s="458">
        <v>0</v>
      </c>
      <c r="Y129" s="587">
        <v>0</v>
      </c>
      <c r="Z129" s="589">
        <v>0</v>
      </c>
      <c r="AA129" s="458">
        <v>0</v>
      </c>
      <c r="AB129" s="469">
        <v>0</v>
      </c>
      <c r="AC129" s="590">
        <v>0</v>
      </c>
      <c r="AD129" s="586">
        <v>0</v>
      </c>
      <c r="AE129" s="587">
        <v>2</v>
      </c>
      <c r="AF129" s="591">
        <v>0</v>
      </c>
      <c r="AG129" s="568">
        <v>1</v>
      </c>
      <c r="AH129" s="538">
        <v>0</v>
      </c>
      <c r="AI129" s="571">
        <v>0</v>
      </c>
      <c r="AJ129" s="568">
        <v>0</v>
      </c>
      <c r="AK129" s="538">
        <v>0</v>
      </c>
      <c r="AL129" s="571">
        <v>0</v>
      </c>
      <c r="AM129" s="796">
        <f t="shared" si="21"/>
        <v>8</v>
      </c>
      <c r="AN129" s="129">
        <f t="shared" si="20"/>
        <v>0.66666666666666663</v>
      </c>
      <c r="AO129" s="827">
        <f t="shared" si="12"/>
        <v>3</v>
      </c>
      <c r="AP129" s="193">
        <f t="shared" si="18"/>
        <v>0.25</v>
      </c>
      <c r="AQ129" s="812">
        <f t="shared" si="13"/>
        <v>1</v>
      </c>
      <c r="AR129" s="111">
        <f t="shared" si="19"/>
        <v>8.3333333333333329E-2</v>
      </c>
      <c r="AS129" s="837">
        <f t="shared" si="22"/>
        <v>12</v>
      </c>
    </row>
    <row r="130" spans="1:45" ht="15.75" customHeight="1" thickBot="1" x14ac:dyDescent="0.3">
      <c r="A130" s="912" t="s">
        <v>148</v>
      </c>
      <c r="B130" s="415" t="s">
        <v>149</v>
      </c>
      <c r="C130" s="295">
        <v>0</v>
      </c>
      <c r="D130" s="189">
        <v>0</v>
      </c>
      <c r="E130" s="312">
        <v>0</v>
      </c>
      <c r="F130" s="295">
        <v>0</v>
      </c>
      <c r="G130" s="189">
        <v>0</v>
      </c>
      <c r="H130" s="303">
        <v>0</v>
      </c>
      <c r="I130" s="295">
        <v>0</v>
      </c>
      <c r="J130" s="189">
        <v>0</v>
      </c>
      <c r="K130" s="303">
        <v>0</v>
      </c>
      <c r="L130" s="573">
        <v>2</v>
      </c>
      <c r="M130" s="489">
        <v>0</v>
      </c>
      <c r="N130" s="574">
        <v>0</v>
      </c>
      <c r="O130" s="451">
        <v>3</v>
      </c>
      <c r="P130" s="489">
        <v>0</v>
      </c>
      <c r="Q130" s="575">
        <v>1</v>
      </c>
      <c r="R130" s="451">
        <v>0</v>
      </c>
      <c r="S130" s="489">
        <v>0</v>
      </c>
      <c r="T130" s="575">
        <v>1</v>
      </c>
      <c r="U130" s="451">
        <v>1</v>
      </c>
      <c r="V130" s="489">
        <v>0</v>
      </c>
      <c r="W130" s="575">
        <v>0</v>
      </c>
      <c r="X130" s="451">
        <v>0</v>
      </c>
      <c r="Y130" s="489">
        <v>0</v>
      </c>
      <c r="Z130" s="575">
        <v>0</v>
      </c>
      <c r="AA130" s="451">
        <v>1</v>
      </c>
      <c r="AB130" s="461">
        <v>0</v>
      </c>
      <c r="AC130" s="462">
        <v>0</v>
      </c>
      <c r="AD130" s="594">
        <v>0</v>
      </c>
      <c r="AE130" s="489">
        <v>0</v>
      </c>
      <c r="AF130" s="577">
        <v>0</v>
      </c>
      <c r="AG130" s="573">
        <v>1</v>
      </c>
      <c r="AH130" s="489">
        <v>0</v>
      </c>
      <c r="AI130" s="578">
        <v>0</v>
      </c>
      <c r="AJ130" s="573">
        <v>0</v>
      </c>
      <c r="AK130" s="489">
        <v>0</v>
      </c>
      <c r="AL130" s="578">
        <v>0</v>
      </c>
      <c r="AM130" s="796">
        <f t="shared" si="21"/>
        <v>8</v>
      </c>
      <c r="AN130" s="47">
        <f t="shared" si="20"/>
        <v>0.8</v>
      </c>
      <c r="AO130" s="824">
        <f t="shared" si="12"/>
        <v>0</v>
      </c>
      <c r="AP130" s="49">
        <f t="shared" si="18"/>
        <v>0</v>
      </c>
      <c r="AQ130" s="810">
        <f t="shared" si="13"/>
        <v>2</v>
      </c>
      <c r="AR130" s="51">
        <f t="shared" si="19"/>
        <v>0.2</v>
      </c>
      <c r="AS130" s="837">
        <f t="shared" si="22"/>
        <v>10</v>
      </c>
    </row>
    <row r="131" spans="1:45" ht="15.75" customHeight="1" thickBot="1" x14ac:dyDescent="0.3">
      <c r="A131" s="913"/>
      <c r="B131" s="418" t="s">
        <v>150</v>
      </c>
      <c r="C131" s="296">
        <v>0</v>
      </c>
      <c r="D131" s="190">
        <v>0</v>
      </c>
      <c r="E131" s="313">
        <v>0</v>
      </c>
      <c r="F131" s="314">
        <v>2</v>
      </c>
      <c r="G131" s="190">
        <v>0</v>
      </c>
      <c r="H131" s="315">
        <v>0</v>
      </c>
      <c r="I131" s="314">
        <v>2</v>
      </c>
      <c r="J131" s="190">
        <v>0</v>
      </c>
      <c r="K131" s="315">
        <v>0</v>
      </c>
      <c r="L131" s="595">
        <v>3</v>
      </c>
      <c r="M131" s="490">
        <v>0</v>
      </c>
      <c r="N131" s="596">
        <v>1</v>
      </c>
      <c r="O131" s="453">
        <v>0</v>
      </c>
      <c r="P131" s="480">
        <v>0</v>
      </c>
      <c r="Q131" s="446">
        <v>1</v>
      </c>
      <c r="R131" s="453">
        <v>1</v>
      </c>
      <c r="S131" s="480">
        <v>0</v>
      </c>
      <c r="T131" s="446">
        <v>0</v>
      </c>
      <c r="U131" s="453">
        <v>0</v>
      </c>
      <c r="V131" s="480">
        <v>0</v>
      </c>
      <c r="W131" s="446">
        <v>0</v>
      </c>
      <c r="X131" s="453">
        <v>0</v>
      </c>
      <c r="Y131" s="480">
        <v>0</v>
      </c>
      <c r="Z131" s="446">
        <v>0</v>
      </c>
      <c r="AA131" s="453">
        <v>0</v>
      </c>
      <c r="AB131" s="480">
        <v>0</v>
      </c>
      <c r="AC131" s="446">
        <v>0</v>
      </c>
      <c r="AD131" s="597">
        <v>2</v>
      </c>
      <c r="AE131" s="490">
        <v>0</v>
      </c>
      <c r="AF131" s="567">
        <v>0</v>
      </c>
      <c r="AG131" s="563">
        <v>1</v>
      </c>
      <c r="AH131" s="490">
        <v>0</v>
      </c>
      <c r="AI131" s="566">
        <v>0</v>
      </c>
      <c r="AJ131" s="563">
        <v>0</v>
      </c>
      <c r="AK131" s="490">
        <v>0</v>
      </c>
      <c r="AL131" s="566">
        <v>0</v>
      </c>
      <c r="AM131" s="796">
        <f t="shared" si="21"/>
        <v>11</v>
      </c>
      <c r="AN131" s="47">
        <f t="shared" si="20"/>
        <v>0.84615384615384615</v>
      </c>
      <c r="AO131" s="824">
        <f t="shared" si="12"/>
        <v>0</v>
      </c>
      <c r="AP131" s="49">
        <f t="shared" si="18"/>
        <v>0</v>
      </c>
      <c r="AQ131" s="810">
        <f t="shared" si="13"/>
        <v>2</v>
      </c>
      <c r="AR131" s="51">
        <f t="shared" si="19"/>
        <v>0.15384615384615385</v>
      </c>
      <c r="AS131" s="837">
        <f t="shared" si="22"/>
        <v>13</v>
      </c>
    </row>
    <row r="132" spans="1:45" ht="15.75" customHeight="1" thickBot="1" x14ac:dyDescent="0.3">
      <c r="A132" s="913"/>
      <c r="B132" s="416" t="s">
        <v>144</v>
      </c>
      <c r="C132" s="299">
        <v>2</v>
      </c>
      <c r="D132" s="245">
        <v>0</v>
      </c>
      <c r="E132" s="316">
        <v>0</v>
      </c>
      <c r="F132" s="317">
        <v>0</v>
      </c>
      <c r="G132" s="245">
        <v>0</v>
      </c>
      <c r="H132" s="318">
        <v>0</v>
      </c>
      <c r="I132" s="317">
        <v>0</v>
      </c>
      <c r="J132" s="245">
        <v>0</v>
      </c>
      <c r="K132" s="318">
        <v>0</v>
      </c>
      <c r="L132" s="598">
        <v>1</v>
      </c>
      <c r="M132" s="538">
        <v>0</v>
      </c>
      <c r="N132" s="599">
        <v>0</v>
      </c>
      <c r="O132" s="453">
        <v>1</v>
      </c>
      <c r="P132" s="480">
        <v>0</v>
      </c>
      <c r="Q132" s="446">
        <v>0</v>
      </c>
      <c r="R132" s="453">
        <v>1</v>
      </c>
      <c r="S132" s="480">
        <v>0</v>
      </c>
      <c r="T132" s="446">
        <v>0</v>
      </c>
      <c r="U132" s="453">
        <v>0</v>
      </c>
      <c r="V132" s="480">
        <v>0</v>
      </c>
      <c r="W132" s="446">
        <v>0</v>
      </c>
      <c r="X132" s="453">
        <v>1</v>
      </c>
      <c r="Y132" s="480">
        <v>0</v>
      </c>
      <c r="Z132" s="446">
        <v>0</v>
      </c>
      <c r="AA132" s="453">
        <v>1</v>
      </c>
      <c r="AB132" s="480">
        <v>0</v>
      </c>
      <c r="AC132" s="446">
        <v>0</v>
      </c>
      <c r="AD132" s="600">
        <v>0</v>
      </c>
      <c r="AE132" s="538">
        <v>0</v>
      </c>
      <c r="AF132" s="572">
        <v>0</v>
      </c>
      <c r="AG132" s="568">
        <v>1</v>
      </c>
      <c r="AH132" s="538">
        <v>0</v>
      </c>
      <c r="AI132" s="571">
        <v>0</v>
      </c>
      <c r="AJ132" s="568">
        <v>0</v>
      </c>
      <c r="AK132" s="538">
        <v>0</v>
      </c>
      <c r="AL132" s="571">
        <v>0</v>
      </c>
      <c r="AM132" s="796">
        <f t="shared" si="21"/>
        <v>8</v>
      </c>
      <c r="AN132" s="47">
        <f t="shared" si="20"/>
        <v>1</v>
      </c>
      <c r="AO132" s="824">
        <f t="shared" si="12"/>
        <v>0</v>
      </c>
      <c r="AP132" s="49">
        <f t="shared" si="18"/>
        <v>0</v>
      </c>
      <c r="AQ132" s="810">
        <f t="shared" si="13"/>
        <v>0</v>
      </c>
      <c r="AR132" s="51">
        <f t="shared" si="19"/>
        <v>0</v>
      </c>
      <c r="AS132" s="836">
        <f t="shared" si="22"/>
        <v>8</v>
      </c>
    </row>
    <row r="133" spans="1:45" ht="15.75" customHeight="1" thickBot="1" x14ac:dyDescent="0.3">
      <c r="A133" s="914"/>
      <c r="B133" s="419" t="s">
        <v>151</v>
      </c>
      <c r="C133" s="308">
        <v>2</v>
      </c>
      <c r="D133" s="309">
        <v>0</v>
      </c>
      <c r="E133" s="319">
        <v>1</v>
      </c>
      <c r="F133" s="320">
        <v>0</v>
      </c>
      <c r="G133" s="309">
        <v>0</v>
      </c>
      <c r="H133" s="321">
        <v>0</v>
      </c>
      <c r="I133" s="320">
        <v>0</v>
      </c>
      <c r="J133" s="309">
        <v>1</v>
      </c>
      <c r="K133" s="321">
        <v>0</v>
      </c>
      <c r="L133" s="601">
        <v>1</v>
      </c>
      <c r="M133" s="587">
        <v>0</v>
      </c>
      <c r="N133" s="602">
        <v>0</v>
      </c>
      <c r="O133" s="453">
        <v>0</v>
      </c>
      <c r="P133" s="480">
        <v>0</v>
      </c>
      <c r="Q133" s="446">
        <v>1</v>
      </c>
      <c r="R133" s="453">
        <v>3</v>
      </c>
      <c r="S133" s="480">
        <v>0</v>
      </c>
      <c r="T133" s="446">
        <v>1</v>
      </c>
      <c r="U133" s="453">
        <v>1</v>
      </c>
      <c r="V133" s="480">
        <v>0</v>
      </c>
      <c r="W133" s="446">
        <v>0</v>
      </c>
      <c r="X133" s="453">
        <v>0</v>
      </c>
      <c r="Y133" s="480">
        <v>0</v>
      </c>
      <c r="Z133" s="446">
        <v>0</v>
      </c>
      <c r="AA133" s="453">
        <v>1</v>
      </c>
      <c r="AB133" s="480">
        <v>0</v>
      </c>
      <c r="AC133" s="446">
        <v>0</v>
      </c>
      <c r="AD133" s="603">
        <v>0</v>
      </c>
      <c r="AE133" s="587">
        <v>0</v>
      </c>
      <c r="AF133" s="591">
        <v>0</v>
      </c>
      <c r="AG133" s="586">
        <v>0</v>
      </c>
      <c r="AH133" s="587">
        <v>0</v>
      </c>
      <c r="AI133" s="592">
        <v>0</v>
      </c>
      <c r="AJ133" s="586">
        <v>1</v>
      </c>
      <c r="AK133" s="587">
        <v>0</v>
      </c>
      <c r="AL133" s="592">
        <v>0</v>
      </c>
      <c r="AM133" s="796">
        <f t="shared" si="21"/>
        <v>9</v>
      </c>
      <c r="AN133" s="129">
        <f t="shared" si="20"/>
        <v>0.69230769230769229</v>
      </c>
      <c r="AO133" s="827">
        <f t="shared" si="12"/>
        <v>1</v>
      </c>
      <c r="AP133" s="193">
        <f t="shared" si="18"/>
        <v>7.6923076923076927E-2</v>
      </c>
      <c r="AQ133" s="812">
        <f t="shared" si="13"/>
        <v>3</v>
      </c>
      <c r="AR133" s="111">
        <f t="shared" si="19"/>
        <v>0.23076923076923078</v>
      </c>
      <c r="AS133" s="836">
        <f t="shared" si="22"/>
        <v>13</v>
      </c>
    </row>
    <row r="134" spans="1:45" ht="19.8" customHeight="1" thickBot="1" x14ac:dyDescent="0.3">
      <c r="A134" s="911" t="s">
        <v>152</v>
      </c>
      <c r="B134" s="910"/>
      <c r="C134" s="901" t="s">
        <v>3</v>
      </c>
      <c r="D134" s="902"/>
      <c r="E134" s="903"/>
      <c r="F134" s="901" t="s">
        <v>4</v>
      </c>
      <c r="G134" s="902"/>
      <c r="H134" s="902"/>
      <c r="I134" s="901" t="s">
        <v>5</v>
      </c>
      <c r="J134" s="902" t="s">
        <v>5</v>
      </c>
      <c r="K134" s="903" t="s">
        <v>5</v>
      </c>
      <c r="L134" s="901" t="s">
        <v>6</v>
      </c>
      <c r="M134" s="902" t="s">
        <v>5</v>
      </c>
      <c r="N134" s="903" t="s">
        <v>5</v>
      </c>
      <c r="O134" s="901" t="s">
        <v>7</v>
      </c>
      <c r="P134" s="902" t="s">
        <v>7</v>
      </c>
      <c r="Q134" s="903" t="s">
        <v>7</v>
      </c>
      <c r="R134" s="901" t="s">
        <v>8</v>
      </c>
      <c r="S134" s="902" t="s">
        <v>8</v>
      </c>
      <c r="T134" s="903" t="s">
        <v>8</v>
      </c>
      <c r="U134" s="897" t="s">
        <v>9</v>
      </c>
      <c r="V134" s="897"/>
      <c r="W134" s="897"/>
      <c r="X134" s="896" t="s">
        <v>10</v>
      </c>
      <c r="Y134" s="897"/>
      <c r="Z134" s="898"/>
      <c r="AA134" s="897" t="s">
        <v>11</v>
      </c>
      <c r="AB134" s="897"/>
      <c r="AC134" s="897"/>
      <c r="AD134" s="896" t="s">
        <v>12</v>
      </c>
      <c r="AE134" s="897"/>
      <c r="AF134" s="897"/>
      <c r="AG134" s="896" t="s">
        <v>13</v>
      </c>
      <c r="AH134" s="897"/>
      <c r="AI134" s="898"/>
      <c r="AJ134" s="896" t="s">
        <v>14</v>
      </c>
      <c r="AK134" s="897"/>
      <c r="AL134" s="898"/>
      <c r="AM134" s="808" t="s">
        <v>15</v>
      </c>
      <c r="AN134" s="322" t="s">
        <v>16</v>
      </c>
      <c r="AO134" s="828" t="s">
        <v>17</v>
      </c>
      <c r="AP134" s="323" t="s">
        <v>16</v>
      </c>
      <c r="AQ134" s="813" t="s">
        <v>98</v>
      </c>
      <c r="AR134" s="324" t="s">
        <v>16</v>
      </c>
      <c r="AS134" s="838" t="s">
        <v>99</v>
      </c>
    </row>
    <row r="135" spans="1:45" ht="15.75" customHeight="1" thickBot="1" x14ac:dyDescent="0.3">
      <c r="A135" s="904" t="s">
        <v>153</v>
      </c>
      <c r="B135" s="325" t="s">
        <v>154</v>
      </c>
      <c r="C135" s="295">
        <v>0</v>
      </c>
      <c r="D135" s="101">
        <v>4</v>
      </c>
      <c r="E135" s="326">
        <v>4</v>
      </c>
      <c r="F135" s="295">
        <v>1</v>
      </c>
      <c r="G135" s="101">
        <v>3</v>
      </c>
      <c r="H135" s="326">
        <v>0</v>
      </c>
      <c r="I135" s="295">
        <v>3</v>
      </c>
      <c r="J135" s="101">
        <v>2</v>
      </c>
      <c r="K135" s="326">
        <v>1</v>
      </c>
      <c r="L135" s="573">
        <v>5</v>
      </c>
      <c r="M135" s="461">
        <v>4</v>
      </c>
      <c r="N135" s="604">
        <v>4</v>
      </c>
      <c r="O135" s="573">
        <v>4</v>
      </c>
      <c r="P135" s="461">
        <v>1</v>
      </c>
      <c r="Q135" s="575">
        <v>3</v>
      </c>
      <c r="R135" s="573">
        <v>5</v>
      </c>
      <c r="S135" s="461">
        <v>3</v>
      </c>
      <c r="T135" s="575">
        <v>1</v>
      </c>
      <c r="U135" s="451">
        <v>6</v>
      </c>
      <c r="V135" s="461">
        <v>3</v>
      </c>
      <c r="W135" s="462">
        <v>3</v>
      </c>
      <c r="X135" s="463">
        <v>13</v>
      </c>
      <c r="Y135" s="461">
        <v>5</v>
      </c>
      <c r="Z135" s="452">
        <v>6</v>
      </c>
      <c r="AA135" s="451">
        <v>0</v>
      </c>
      <c r="AB135" s="461">
        <v>2</v>
      </c>
      <c r="AC135" s="462">
        <v>1</v>
      </c>
      <c r="AD135" s="488">
        <v>5</v>
      </c>
      <c r="AE135" s="461">
        <v>2</v>
      </c>
      <c r="AF135" s="452">
        <v>2</v>
      </c>
      <c r="AG135" s="451">
        <v>3</v>
      </c>
      <c r="AH135" s="461">
        <v>1</v>
      </c>
      <c r="AI135" s="462">
        <v>2</v>
      </c>
      <c r="AJ135" s="451">
        <v>5</v>
      </c>
      <c r="AK135" s="461">
        <v>2</v>
      </c>
      <c r="AL135" s="462">
        <v>3</v>
      </c>
      <c r="AM135" s="795">
        <f t="shared" ref="AM135:AM144" si="23">C135+F135+I135+L135+O135+R135+U135+X135+AA135+AD135+AG135+AJ135</f>
        <v>50</v>
      </c>
      <c r="AN135" s="327">
        <f t="shared" si="20"/>
        <v>0.44642857142857145</v>
      </c>
      <c r="AO135" s="829">
        <f t="shared" si="12"/>
        <v>32</v>
      </c>
      <c r="AP135" s="328">
        <f t="shared" si="18"/>
        <v>0.2857142857142857</v>
      </c>
      <c r="AQ135" s="814">
        <f t="shared" si="13"/>
        <v>30</v>
      </c>
      <c r="AR135" s="329">
        <f t="shared" si="19"/>
        <v>0.26785714285714285</v>
      </c>
      <c r="AS135" s="804">
        <f>SUM(C135:AL135)</f>
        <v>112</v>
      </c>
    </row>
    <row r="136" spans="1:45" ht="15.75" customHeight="1" thickBot="1" x14ac:dyDescent="0.3">
      <c r="A136" s="905"/>
      <c r="B136" s="330" t="s">
        <v>155</v>
      </c>
      <c r="C136" s="296">
        <v>0</v>
      </c>
      <c r="D136" s="143">
        <v>4</v>
      </c>
      <c r="E136" s="331">
        <v>7</v>
      </c>
      <c r="F136" s="296">
        <v>0</v>
      </c>
      <c r="G136" s="143">
        <v>6</v>
      </c>
      <c r="H136" s="331">
        <v>0</v>
      </c>
      <c r="I136" s="296">
        <v>5</v>
      </c>
      <c r="J136" s="143">
        <v>2</v>
      </c>
      <c r="K136" s="331">
        <v>1</v>
      </c>
      <c r="L136" s="563">
        <v>11</v>
      </c>
      <c r="M136" s="480">
        <v>8</v>
      </c>
      <c r="N136" s="605">
        <v>5</v>
      </c>
      <c r="O136" s="563">
        <v>4</v>
      </c>
      <c r="P136" s="480">
        <v>1</v>
      </c>
      <c r="Q136" s="565">
        <v>3</v>
      </c>
      <c r="R136" s="563">
        <v>7</v>
      </c>
      <c r="S136" s="480">
        <v>5</v>
      </c>
      <c r="T136" s="565">
        <v>1</v>
      </c>
      <c r="U136" s="453">
        <v>12</v>
      </c>
      <c r="V136" s="480">
        <v>8</v>
      </c>
      <c r="W136" s="446">
        <v>3</v>
      </c>
      <c r="X136" s="606">
        <v>15</v>
      </c>
      <c r="Y136" s="480">
        <v>9</v>
      </c>
      <c r="Z136" s="479">
        <v>6</v>
      </c>
      <c r="AA136" s="453">
        <v>0</v>
      </c>
      <c r="AB136" s="480">
        <v>7</v>
      </c>
      <c r="AC136" s="446">
        <v>1</v>
      </c>
      <c r="AD136" s="478">
        <v>8</v>
      </c>
      <c r="AE136" s="480">
        <v>2</v>
      </c>
      <c r="AF136" s="479">
        <v>4</v>
      </c>
      <c r="AG136" s="453">
        <v>3</v>
      </c>
      <c r="AH136" s="480">
        <v>1</v>
      </c>
      <c r="AI136" s="446">
        <v>3</v>
      </c>
      <c r="AJ136" s="453">
        <v>6</v>
      </c>
      <c r="AK136" s="480">
        <v>5</v>
      </c>
      <c r="AL136" s="446">
        <v>3</v>
      </c>
      <c r="AM136" s="800">
        <f t="shared" si="23"/>
        <v>71</v>
      </c>
      <c r="AN136" s="332">
        <f t="shared" si="20"/>
        <v>0.42771084337349397</v>
      </c>
      <c r="AO136" s="830">
        <f t="shared" si="12"/>
        <v>58</v>
      </c>
      <c r="AP136" s="333">
        <f t="shared" si="18"/>
        <v>0.3493975903614458</v>
      </c>
      <c r="AQ136" s="815">
        <f t="shared" si="13"/>
        <v>37</v>
      </c>
      <c r="AR136" s="334">
        <f t="shared" si="19"/>
        <v>0.22289156626506024</v>
      </c>
      <c r="AS136" s="804">
        <f t="shared" ref="AS136:AS144" si="24">SUM(C136:AL136)</f>
        <v>166</v>
      </c>
    </row>
    <row r="137" spans="1:45" ht="15.75" customHeight="1" thickBot="1" x14ac:dyDescent="0.3">
      <c r="A137" s="905"/>
      <c r="B137" s="335" t="s">
        <v>156</v>
      </c>
      <c r="C137" s="308">
        <v>0</v>
      </c>
      <c r="D137" s="107">
        <v>0</v>
      </c>
      <c r="E137" s="336">
        <v>0</v>
      </c>
      <c r="F137" s="308">
        <v>1</v>
      </c>
      <c r="G137" s="107">
        <v>1</v>
      </c>
      <c r="H137" s="336">
        <v>0</v>
      </c>
      <c r="I137" s="308">
        <v>1</v>
      </c>
      <c r="J137" s="107">
        <v>0</v>
      </c>
      <c r="K137" s="336">
        <v>0</v>
      </c>
      <c r="L137" s="586">
        <v>0</v>
      </c>
      <c r="M137" s="469">
        <v>0</v>
      </c>
      <c r="N137" s="607">
        <v>0</v>
      </c>
      <c r="O137" s="586">
        <v>0</v>
      </c>
      <c r="P137" s="469">
        <v>0</v>
      </c>
      <c r="Q137" s="589">
        <v>0</v>
      </c>
      <c r="R137" s="586">
        <v>0</v>
      </c>
      <c r="S137" s="469">
        <v>0</v>
      </c>
      <c r="T137" s="589">
        <v>0</v>
      </c>
      <c r="U137" s="458">
        <v>0</v>
      </c>
      <c r="V137" s="469">
        <v>0</v>
      </c>
      <c r="W137" s="470">
        <v>0</v>
      </c>
      <c r="X137" s="608">
        <v>2</v>
      </c>
      <c r="Y137" s="469">
        <v>3</v>
      </c>
      <c r="Z137" s="459">
        <v>0</v>
      </c>
      <c r="AA137" s="458">
        <v>0</v>
      </c>
      <c r="AB137" s="469">
        <v>2</v>
      </c>
      <c r="AC137" s="470">
        <v>0</v>
      </c>
      <c r="AD137" s="482">
        <v>1</v>
      </c>
      <c r="AE137" s="469">
        <v>0</v>
      </c>
      <c r="AF137" s="459">
        <v>0</v>
      </c>
      <c r="AG137" s="458">
        <v>0</v>
      </c>
      <c r="AH137" s="469">
        <v>0</v>
      </c>
      <c r="AI137" s="470">
        <v>0</v>
      </c>
      <c r="AJ137" s="458">
        <v>1</v>
      </c>
      <c r="AK137" s="469">
        <v>2</v>
      </c>
      <c r="AL137" s="470">
        <v>0</v>
      </c>
      <c r="AM137" s="801">
        <f t="shared" si="23"/>
        <v>6</v>
      </c>
      <c r="AN137" s="337">
        <f t="shared" si="20"/>
        <v>0.42857142857142855</v>
      </c>
      <c r="AO137" s="831">
        <f t="shared" si="12"/>
        <v>8</v>
      </c>
      <c r="AP137" s="338">
        <f t="shared" si="18"/>
        <v>0.5714285714285714</v>
      </c>
      <c r="AQ137" s="816">
        <f t="shared" si="13"/>
        <v>0</v>
      </c>
      <c r="AR137" s="339">
        <f t="shared" si="19"/>
        <v>0</v>
      </c>
      <c r="AS137" s="804">
        <f t="shared" si="24"/>
        <v>14</v>
      </c>
    </row>
    <row r="138" spans="1:45" ht="15.75" customHeight="1" thickBot="1" x14ac:dyDescent="0.3">
      <c r="A138" s="906" t="s">
        <v>157</v>
      </c>
      <c r="B138" s="325" t="s">
        <v>158</v>
      </c>
      <c r="C138" s="295">
        <v>0</v>
      </c>
      <c r="D138" s="101">
        <v>0</v>
      </c>
      <c r="E138" s="326">
        <v>1</v>
      </c>
      <c r="F138" s="295">
        <v>1</v>
      </c>
      <c r="G138" s="101">
        <v>2</v>
      </c>
      <c r="H138" s="326">
        <v>1</v>
      </c>
      <c r="I138" s="295">
        <v>7</v>
      </c>
      <c r="J138" s="101">
        <v>2</v>
      </c>
      <c r="K138" s="326">
        <v>1</v>
      </c>
      <c r="L138" s="573">
        <v>6</v>
      </c>
      <c r="M138" s="461">
        <v>1</v>
      </c>
      <c r="N138" s="604">
        <v>1</v>
      </c>
      <c r="O138" s="573">
        <v>2</v>
      </c>
      <c r="P138" s="461">
        <v>1</v>
      </c>
      <c r="Q138" s="575">
        <v>0</v>
      </c>
      <c r="R138" s="573">
        <v>0</v>
      </c>
      <c r="S138" s="461">
        <v>2</v>
      </c>
      <c r="T138" s="575">
        <v>5</v>
      </c>
      <c r="U138" s="451">
        <v>3</v>
      </c>
      <c r="V138" s="461">
        <v>4</v>
      </c>
      <c r="W138" s="462">
        <v>1</v>
      </c>
      <c r="X138" s="463">
        <v>1</v>
      </c>
      <c r="Y138" s="461">
        <v>1</v>
      </c>
      <c r="Z138" s="452">
        <v>1</v>
      </c>
      <c r="AA138" s="451">
        <v>1</v>
      </c>
      <c r="AB138" s="461">
        <v>2</v>
      </c>
      <c r="AC138" s="462">
        <v>3</v>
      </c>
      <c r="AD138" s="488">
        <v>2</v>
      </c>
      <c r="AE138" s="461">
        <v>2</v>
      </c>
      <c r="AF138" s="452">
        <v>2</v>
      </c>
      <c r="AG138" s="451">
        <v>2</v>
      </c>
      <c r="AH138" s="461">
        <v>2</v>
      </c>
      <c r="AI138" s="462">
        <v>1</v>
      </c>
      <c r="AJ138" s="451">
        <v>3</v>
      </c>
      <c r="AK138" s="461">
        <v>1</v>
      </c>
      <c r="AL138" s="462">
        <v>0</v>
      </c>
      <c r="AM138" s="795">
        <f t="shared" si="23"/>
        <v>28</v>
      </c>
      <c r="AN138" s="327">
        <f t="shared" si="20"/>
        <v>0.43076923076923079</v>
      </c>
      <c r="AO138" s="829">
        <f t="shared" si="12"/>
        <v>20</v>
      </c>
      <c r="AP138" s="328">
        <f t="shared" si="18"/>
        <v>0.30769230769230771</v>
      </c>
      <c r="AQ138" s="814">
        <f t="shared" si="13"/>
        <v>17</v>
      </c>
      <c r="AR138" s="329">
        <f t="shared" si="19"/>
        <v>0.26153846153846155</v>
      </c>
      <c r="AS138" s="804">
        <f t="shared" si="24"/>
        <v>65</v>
      </c>
    </row>
    <row r="139" spans="1:45" ht="15.75" customHeight="1" thickBot="1" x14ac:dyDescent="0.3">
      <c r="A139" s="907"/>
      <c r="B139" s="330" t="s">
        <v>155</v>
      </c>
      <c r="C139" s="296">
        <v>0</v>
      </c>
      <c r="D139" s="143">
        <v>0</v>
      </c>
      <c r="E139" s="331">
        <v>2</v>
      </c>
      <c r="F139" s="296">
        <v>1</v>
      </c>
      <c r="G139" s="143">
        <v>2</v>
      </c>
      <c r="H139" s="331">
        <v>1</v>
      </c>
      <c r="I139" s="296">
        <v>7</v>
      </c>
      <c r="J139" s="143">
        <v>2</v>
      </c>
      <c r="K139" s="331">
        <v>1</v>
      </c>
      <c r="L139" s="563">
        <v>9</v>
      </c>
      <c r="M139" s="480">
        <v>1</v>
      </c>
      <c r="N139" s="605">
        <v>1</v>
      </c>
      <c r="O139" s="563">
        <v>1</v>
      </c>
      <c r="P139" s="480">
        <v>2</v>
      </c>
      <c r="Q139" s="565">
        <v>0</v>
      </c>
      <c r="R139" s="563">
        <v>1</v>
      </c>
      <c r="S139" s="480">
        <v>2</v>
      </c>
      <c r="T139" s="565">
        <v>7</v>
      </c>
      <c r="U139" s="453">
        <v>3</v>
      </c>
      <c r="V139" s="480">
        <v>3</v>
      </c>
      <c r="W139" s="446">
        <v>1</v>
      </c>
      <c r="X139" s="606">
        <v>1</v>
      </c>
      <c r="Y139" s="480">
        <v>2</v>
      </c>
      <c r="Z139" s="479">
        <v>2</v>
      </c>
      <c r="AA139" s="453">
        <v>1</v>
      </c>
      <c r="AB139" s="480">
        <v>1</v>
      </c>
      <c r="AC139" s="446">
        <v>6</v>
      </c>
      <c r="AD139" s="478">
        <v>4</v>
      </c>
      <c r="AE139" s="480">
        <v>2</v>
      </c>
      <c r="AF139" s="479">
        <v>2</v>
      </c>
      <c r="AG139" s="453">
        <v>3</v>
      </c>
      <c r="AH139" s="480">
        <v>44</v>
      </c>
      <c r="AI139" s="446">
        <v>1</v>
      </c>
      <c r="AJ139" s="453">
        <v>2</v>
      </c>
      <c r="AK139" s="480">
        <v>1</v>
      </c>
      <c r="AL139" s="446">
        <v>0</v>
      </c>
      <c r="AM139" s="800">
        <f t="shared" si="23"/>
        <v>33</v>
      </c>
      <c r="AN139" s="332">
        <f t="shared" si="20"/>
        <v>0.27731092436974791</v>
      </c>
      <c r="AO139" s="830">
        <f t="shared" si="12"/>
        <v>62</v>
      </c>
      <c r="AP139" s="333">
        <f t="shared" si="18"/>
        <v>0.52100840336134457</v>
      </c>
      <c r="AQ139" s="815">
        <f t="shared" si="13"/>
        <v>24</v>
      </c>
      <c r="AR139" s="334">
        <f t="shared" si="19"/>
        <v>0.20168067226890757</v>
      </c>
      <c r="AS139" s="804">
        <f t="shared" si="24"/>
        <v>119</v>
      </c>
    </row>
    <row r="140" spans="1:45" ht="15.75" customHeight="1" thickBot="1" x14ac:dyDescent="0.3">
      <c r="A140" s="908"/>
      <c r="B140" s="335" t="s">
        <v>156</v>
      </c>
      <c r="C140" s="308">
        <v>0</v>
      </c>
      <c r="D140" s="107">
        <v>0</v>
      </c>
      <c r="E140" s="336">
        <v>0</v>
      </c>
      <c r="F140" s="308">
        <v>0</v>
      </c>
      <c r="G140" s="107">
        <v>0</v>
      </c>
      <c r="H140" s="336">
        <v>0</v>
      </c>
      <c r="I140" s="308">
        <v>2</v>
      </c>
      <c r="J140" s="107">
        <v>0</v>
      </c>
      <c r="K140" s="336">
        <v>0</v>
      </c>
      <c r="L140" s="586">
        <v>1</v>
      </c>
      <c r="M140" s="469">
        <v>0</v>
      </c>
      <c r="N140" s="607">
        <v>0</v>
      </c>
      <c r="O140" s="586">
        <v>1</v>
      </c>
      <c r="P140" s="469">
        <v>0</v>
      </c>
      <c r="Q140" s="589">
        <v>0</v>
      </c>
      <c r="R140" s="586">
        <v>0</v>
      </c>
      <c r="S140" s="469">
        <v>0</v>
      </c>
      <c r="T140" s="589">
        <v>0</v>
      </c>
      <c r="U140" s="458">
        <v>0</v>
      </c>
      <c r="V140" s="469">
        <v>0</v>
      </c>
      <c r="W140" s="470">
        <v>0</v>
      </c>
      <c r="X140" s="608">
        <v>0</v>
      </c>
      <c r="Y140" s="469">
        <v>0</v>
      </c>
      <c r="Z140" s="459">
        <v>0</v>
      </c>
      <c r="AA140" s="458">
        <v>0</v>
      </c>
      <c r="AB140" s="469">
        <v>1</v>
      </c>
      <c r="AC140" s="470">
        <v>0</v>
      </c>
      <c r="AD140" s="482">
        <v>1</v>
      </c>
      <c r="AE140" s="469">
        <v>0</v>
      </c>
      <c r="AF140" s="459">
        <v>0</v>
      </c>
      <c r="AG140" s="458">
        <v>0</v>
      </c>
      <c r="AH140" s="469">
        <v>14</v>
      </c>
      <c r="AI140" s="470">
        <v>0</v>
      </c>
      <c r="AJ140" s="458">
        <v>1</v>
      </c>
      <c r="AK140" s="469">
        <v>0</v>
      </c>
      <c r="AL140" s="470">
        <v>0</v>
      </c>
      <c r="AM140" s="801">
        <f t="shared" si="23"/>
        <v>6</v>
      </c>
      <c r="AN140" s="337">
        <f t="shared" si="20"/>
        <v>0.2857142857142857</v>
      </c>
      <c r="AO140" s="831">
        <f t="shared" si="12"/>
        <v>15</v>
      </c>
      <c r="AP140" s="338">
        <f t="shared" si="18"/>
        <v>0.7142857142857143</v>
      </c>
      <c r="AQ140" s="816">
        <f t="shared" si="13"/>
        <v>0</v>
      </c>
      <c r="AR140" s="339">
        <f t="shared" si="19"/>
        <v>0</v>
      </c>
      <c r="AS140" s="804">
        <f t="shared" si="24"/>
        <v>21</v>
      </c>
    </row>
    <row r="141" spans="1:45" ht="15.75" customHeight="1" thickBot="1" x14ac:dyDescent="0.3">
      <c r="A141" s="340" t="s">
        <v>159</v>
      </c>
      <c r="B141" s="341" t="s">
        <v>160</v>
      </c>
      <c r="C141" s="304">
        <v>0</v>
      </c>
      <c r="D141" s="85">
        <v>0</v>
      </c>
      <c r="E141" s="342">
        <v>0</v>
      </c>
      <c r="F141" s="304">
        <v>0</v>
      </c>
      <c r="G141" s="85">
        <v>0</v>
      </c>
      <c r="H141" s="342">
        <v>0</v>
      </c>
      <c r="I141" s="304">
        <v>1</v>
      </c>
      <c r="J141" s="85">
        <v>0</v>
      </c>
      <c r="K141" s="342">
        <v>1</v>
      </c>
      <c r="L141" s="579">
        <v>0</v>
      </c>
      <c r="M141" s="486">
        <v>0</v>
      </c>
      <c r="N141" s="609">
        <v>0</v>
      </c>
      <c r="O141" s="579">
        <v>0</v>
      </c>
      <c r="P141" s="486">
        <v>0</v>
      </c>
      <c r="Q141" s="610">
        <v>0</v>
      </c>
      <c r="R141" s="579">
        <v>1</v>
      </c>
      <c r="S141" s="486">
        <v>0</v>
      </c>
      <c r="T141" s="610">
        <v>0</v>
      </c>
      <c r="U141" s="465">
        <v>0</v>
      </c>
      <c r="V141" s="486">
        <v>1</v>
      </c>
      <c r="W141" s="611">
        <v>0</v>
      </c>
      <c r="X141" s="465">
        <v>1</v>
      </c>
      <c r="Y141" s="466">
        <v>1</v>
      </c>
      <c r="Z141" s="468">
        <v>0</v>
      </c>
      <c r="AA141" s="465">
        <v>0</v>
      </c>
      <c r="AB141" s="466">
        <v>0</v>
      </c>
      <c r="AC141" s="467">
        <v>1</v>
      </c>
      <c r="AD141" s="477">
        <v>0</v>
      </c>
      <c r="AE141" s="466">
        <v>0</v>
      </c>
      <c r="AF141" s="468">
        <v>0</v>
      </c>
      <c r="AG141" s="465">
        <v>0</v>
      </c>
      <c r="AH141" s="466">
        <v>0</v>
      </c>
      <c r="AI141" s="467">
        <v>0</v>
      </c>
      <c r="AJ141" s="465">
        <v>0</v>
      </c>
      <c r="AK141" s="466">
        <v>0</v>
      </c>
      <c r="AL141" s="467">
        <v>0</v>
      </c>
      <c r="AM141" s="809">
        <f t="shared" si="23"/>
        <v>3</v>
      </c>
      <c r="AN141" s="343">
        <f t="shared" si="20"/>
        <v>0.42857142857142855</v>
      </c>
      <c r="AO141" s="832">
        <f t="shared" si="12"/>
        <v>2</v>
      </c>
      <c r="AP141" s="344">
        <f t="shared" si="18"/>
        <v>0.2857142857142857</v>
      </c>
      <c r="AQ141" s="817">
        <f t="shared" si="13"/>
        <v>2</v>
      </c>
      <c r="AR141" s="345">
        <f t="shared" si="19"/>
        <v>0.2857142857142857</v>
      </c>
      <c r="AS141" s="804">
        <f t="shared" si="24"/>
        <v>7</v>
      </c>
    </row>
    <row r="142" spans="1:45" s="178" customFormat="1" ht="15.75" customHeight="1" thickBot="1" x14ac:dyDescent="0.3">
      <c r="A142" s="906" t="s">
        <v>161</v>
      </c>
      <c r="B142" s="325" t="s">
        <v>162</v>
      </c>
      <c r="C142" s="74">
        <v>3</v>
      </c>
      <c r="D142" s="101">
        <v>2</v>
      </c>
      <c r="E142" s="102">
        <v>0</v>
      </c>
      <c r="F142" s="74">
        <v>8</v>
      </c>
      <c r="G142" s="101">
        <v>3</v>
      </c>
      <c r="H142" s="102">
        <v>0</v>
      </c>
      <c r="I142" s="74">
        <v>11</v>
      </c>
      <c r="J142" s="101">
        <v>3</v>
      </c>
      <c r="K142" s="102">
        <v>1</v>
      </c>
      <c r="L142" s="451">
        <v>10</v>
      </c>
      <c r="M142" s="461">
        <v>3</v>
      </c>
      <c r="N142" s="612">
        <v>3</v>
      </c>
      <c r="O142" s="451">
        <v>16</v>
      </c>
      <c r="P142" s="461">
        <v>3</v>
      </c>
      <c r="Q142" s="462">
        <v>3</v>
      </c>
      <c r="R142" s="451">
        <v>11</v>
      </c>
      <c r="S142" s="461">
        <v>5</v>
      </c>
      <c r="T142" s="462">
        <v>4</v>
      </c>
      <c r="U142" s="451">
        <v>5</v>
      </c>
      <c r="V142" s="461">
        <v>6</v>
      </c>
      <c r="W142" s="462">
        <v>1</v>
      </c>
      <c r="X142" s="463">
        <v>3</v>
      </c>
      <c r="Y142" s="461">
        <v>4</v>
      </c>
      <c r="Z142" s="452">
        <v>1</v>
      </c>
      <c r="AA142" s="451">
        <v>14</v>
      </c>
      <c r="AB142" s="461">
        <v>2</v>
      </c>
      <c r="AC142" s="462">
        <v>0</v>
      </c>
      <c r="AD142" s="488">
        <v>6</v>
      </c>
      <c r="AE142" s="461">
        <v>6</v>
      </c>
      <c r="AF142" s="452">
        <v>2</v>
      </c>
      <c r="AG142" s="451">
        <v>8</v>
      </c>
      <c r="AH142" s="461">
        <v>7</v>
      </c>
      <c r="AI142" s="462">
        <v>0</v>
      </c>
      <c r="AJ142" s="451">
        <v>13</v>
      </c>
      <c r="AK142" s="461">
        <v>2</v>
      </c>
      <c r="AL142" s="462">
        <v>0</v>
      </c>
      <c r="AM142" s="795">
        <f t="shared" si="23"/>
        <v>108</v>
      </c>
      <c r="AN142" s="346">
        <f t="shared" si="20"/>
        <v>0.63905325443786987</v>
      </c>
      <c r="AO142" s="833">
        <f t="shared" si="12"/>
        <v>46</v>
      </c>
      <c r="AP142" s="347">
        <f t="shared" si="18"/>
        <v>0.27218934911242604</v>
      </c>
      <c r="AQ142" s="818">
        <f t="shared" si="13"/>
        <v>15</v>
      </c>
      <c r="AR142" s="348">
        <f t="shared" si="19"/>
        <v>8.8757396449704137E-2</v>
      </c>
      <c r="AS142" s="804">
        <f t="shared" si="24"/>
        <v>169</v>
      </c>
    </row>
    <row r="143" spans="1:45" s="178" customFormat="1" ht="15.75" customHeight="1" thickBot="1" x14ac:dyDescent="0.3">
      <c r="A143" s="907"/>
      <c r="B143" s="330" t="s">
        <v>155</v>
      </c>
      <c r="C143" s="83">
        <v>2</v>
      </c>
      <c r="D143" s="143">
        <v>2</v>
      </c>
      <c r="E143" s="349">
        <v>0</v>
      </c>
      <c r="F143" s="83">
        <v>10</v>
      </c>
      <c r="G143" s="143">
        <v>3</v>
      </c>
      <c r="H143" s="349">
        <v>0</v>
      </c>
      <c r="I143" s="83">
        <v>16</v>
      </c>
      <c r="J143" s="143">
        <v>3</v>
      </c>
      <c r="K143" s="349">
        <v>1</v>
      </c>
      <c r="L143" s="453">
        <v>19</v>
      </c>
      <c r="M143" s="480">
        <v>3</v>
      </c>
      <c r="N143" s="613">
        <v>4</v>
      </c>
      <c r="O143" s="453">
        <v>17</v>
      </c>
      <c r="P143" s="480">
        <v>3</v>
      </c>
      <c r="Q143" s="446">
        <v>4</v>
      </c>
      <c r="R143" s="453">
        <v>12</v>
      </c>
      <c r="S143" s="480">
        <v>4</v>
      </c>
      <c r="T143" s="446">
        <v>4</v>
      </c>
      <c r="U143" s="453">
        <v>5</v>
      </c>
      <c r="V143" s="480">
        <v>10</v>
      </c>
      <c r="W143" s="446">
        <v>0</v>
      </c>
      <c r="X143" s="606">
        <v>3</v>
      </c>
      <c r="Y143" s="480">
        <v>3</v>
      </c>
      <c r="Z143" s="479">
        <v>0</v>
      </c>
      <c r="AA143" s="453">
        <v>15</v>
      </c>
      <c r="AB143" s="480">
        <v>3</v>
      </c>
      <c r="AC143" s="446">
        <v>0</v>
      </c>
      <c r="AD143" s="478">
        <v>5</v>
      </c>
      <c r="AE143" s="480">
        <v>8</v>
      </c>
      <c r="AF143" s="479">
        <v>2</v>
      </c>
      <c r="AG143" s="453">
        <v>5</v>
      </c>
      <c r="AH143" s="480">
        <v>7</v>
      </c>
      <c r="AI143" s="446">
        <v>0</v>
      </c>
      <c r="AJ143" s="453">
        <v>13</v>
      </c>
      <c r="AK143" s="480">
        <v>2</v>
      </c>
      <c r="AL143" s="446">
        <v>0</v>
      </c>
      <c r="AM143" s="800">
        <f t="shared" si="23"/>
        <v>122</v>
      </c>
      <c r="AN143" s="350">
        <f t="shared" si="20"/>
        <v>0.64893617021276595</v>
      </c>
      <c r="AO143" s="834">
        <f t="shared" si="12"/>
        <v>51</v>
      </c>
      <c r="AP143" s="351">
        <f t="shared" si="18"/>
        <v>0.27127659574468083</v>
      </c>
      <c r="AQ143" s="819">
        <f t="shared" si="13"/>
        <v>15</v>
      </c>
      <c r="AR143" s="352">
        <f t="shared" si="19"/>
        <v>7.9787234042553196E-2</v>
      </c>
      <c r="AS143" s="804">
        <f t="shared" si="24"/>
        <v>188</v>
      </c>
    </row>
    <row r="144" spans="1:45" s="178" customFormat="1" ht="15.75" customHeight="1" thickBot="1" x14ac:dyDescent="0.3">
      <c r="A144" s="908"/>
      <c r="B144" s="335" t="s">
        <v>156</v>
      </c>
      <c r="C144" s="95">
        <v>2</v>
      </c>
      <c r="D144" s="107">
        <v>1</v>
      </c>
      <c r="E144" s="353">
        <v>0</v>
      </c>
      <c r="F144" s="95">
        <v>0</v>
      </c>
      <c r="G144" s="107">
        <v>1</v>
      </c>
      <c r="H144" s="353">
        <v>0</v>
      </c>
      <c r="I144" s="95">
        <v>0</v>
      </c>
      <c r="J144" s="107">
        <v>0</v>
      </c>
      <c r="K144" s="353">
        <v>0</v>
      </c>
      <c r="L144" s="458">
        <v>3</v>
      </c>
      <c r="M144" s="469">
        <v>0</v>
      </c>
      <c r="N144" s="614">
        <v>0</v>
      </c>
      <c r="O144" s="458">
        <v>1</v>
      </c>
      <c r="P144" s="469">
        <v>0</v>
      </c>
      <c r="Q144" s="470">
        <v>0</v>
      </c>
      <c r="R144" s="458">
        <v>0</v>
      </c>
      <c r="S144" s="469">
        <v>1</v>
      </c>
      <c r="T144" s="470">
        <v>0</v>
      </c>
      <c r="U144" s="458">
        <v>0</v>
      </c>
      <c r="V144" s="469">
        <v>0</v>
      </c>
      <c r="W144" s="470">
        <v>4</v>
      </c>
      <c r="X144" s="608">
        <v>0</v>
      </c>
      <c r="Y144" s="469">
        <v>1</v>
      </c>
      <c r="Z144" s="459">
        <v>2</v>
      </c>
      <c r="AA144" s="458">
        <v>2</v>
      </c>
      <c r="AB144" s="469">
        <v>0</v>
      </c>
      <c r="AC144" s="470">
        <v>0</v>
      </c>
      <c r="AD144" s="482">
        <v>1</v>
      </c>
      <c r="AE144" s="469">
        <v>0</v>
      </c>
      <c r="AF144" s="459">
        <v>0</v>
      </c>
      <c r="AG144" s="458">
        <v>3</v>
      </c>
      <c r="AH144" s="469">
        <v>0</v>
      </c>
      <c r="AI144" s="470">
        <v>0</v>
      </c>
      <c r="AJ144" s="458">
        <v>0</v>
      </c>
      <c r="AK144" s="469">
        <v>0</v>
      </c>
      <c r="AL144" s="470">
        <v>0</v>
      </c>
      <c r="AM144" s="801">
        <f t="shared" si="23"/>
        <v>12</v>
      </c>
      <c r="AN144" s="354">
        <f t="shared" si="20"/>
        <v>0.54545454545454541</v>
      </c>
      <c r="AO144" s="835">
        <f t="shared" si="12"/>
        <v>4</v>
      </c>
      <c r="AP144" s="355">
        <f t="shared" si="18"/>
        <v>0.18181818181818182</v>
      </c>
      <c r="AQ144" s="820">
        <f t="shared" si="13"/>
        <v>6</v>
      </c>
      <c r="AR144" s="356">
        <f t="shared" si="19"/>
        <v>0.27272727272727271</v>
      </c>
      <c r="AS144" s="804">
        <f t="shared" si="24"/>
        <v>22</v>
      </c>
    </row>
    <row r="145" spans="1:45" ht="15.75" customHeight="1" thickBot="1" x14ac:dyDescent="0.3">
      <c r="A145" s="909" t="s">
        <v>163</v>
      </c>
      <c r="B145" s="910"/>
      <c r="C145" s="901" t="s">
        <v>3</v>
      </c>
      <c r="D145" s="902"/>
      <c r="E145" s="903"/>
      <c r="F145" s="901" t="s">
        <v>4</v>
      </c>
      <c r="G145" s="902"/>
      <c r="H145" s="902"/>
      <c r="I145" s="901" t="s">
        <v>5</v>
      </c>
      <c r="J145" s="902" t="s">
        <v>5</v>
      </c>
      <c r="K145" s="903" t="s">
        <v>5</v>
      </c>
      <c r="L145" s="901" t="s">
        <v>6</v>
      </c>
      <c r="M145" s="902" t="s">
        <v>5</v>
      </c>
      <c r="N145" s="903" t="s">
        <v>5</v>
      </c>
      <c r="O145" s="901" t="s">
        <v>7</v>
      </c>
      <c r="P145" s="902" t="s">
        <v>7</v>
      </c>
      <c r="Q145" s="903" t="s">
        <v>7</v>
      </c>
      <c r="R145" s="901" t="s">
        <v>8</v>
      </c>
      <c r="S145" s="902" t="s">
        <v>8</v>
      </c>
      <c r="T145" s="903" t="s">
        <v>8</v>
      </c>
      <c r="U145" s="897" t="s">
        <v>9</v>
      </c>
      <c r="V145" s="897"/>
      <c r="W145" s="897"/>
      <c r="X145" s="896" t="s">
        <v>10</v>
      </c>
      <c r="Y145" s="897"/>
      <c r="Z145" s="898"/>
      <c r="AA145" s="897" t="s">
        <v>11</v>
      </c>
      <c r="AB145" s="897"/>
      <c r="AC145" s="897"/>
      <c r="AD145" s="896" t="s">
        <v>12</v>
      </c>
      <c r="AE145" s="897"/>
      <c r="AF145" s="897"/>
      <c r="AG145" s="896" t="s">
        <v>13</v>
      </c>
      <c r="AH145" s="897"/>
      <c r="AI145" s="898"/>
      <c r="AJ145" s="896" t="s">
        <v>14</v>
      </c>
      <c r="AK145" s="897"/>
      <c r="AL145" s="898"/>
      <c r="AM145" s="808" t="s">
        <v>15</v>
      </c>
      <c r="AN145" s="322" t="s">
        <v>16</v>
      </c>
      <c r="AO145" s="323" t="s">
        <v>17</v>
      </c>
      <c r="AP145" s="323" t="s">
        <v>16</v>
      </c>
      <c r="AQ145" s="813" t="s">
        <v>98</v>
      </c>
      <c r="AR145" s="324" t="s">
        <v>16</v>
      </c>
      <c r="AS145" s="838" t="s">
        <v>99</v>
      </c>
    </row>
    <row r="146" spans="1:45" ht="15.75" customHeight="1" thickBot="1" x14ac:dyDescent="0.3">
      <c r="A146" s="899" t="s">
        <v>164</v>
      </c>
      <c r="B146" s="900"/>
      <c r="C146" s="357">
        <v>0</v>
      </c>
      <c r="D146" s="139">
        <v>0</v>
      </c>
      <c r="E146" s="358">
        <v>0</v>
      </c>
      <c r="F146" s="125">
        <v>0</v>
      </c>
      <c r="G146" s="359">
        <v>0</v>
      </c>
      <c r="H146" s="360">
        <v>0</v>
      </c>
      <c r="I146" s="125">
        <v>0</v>
      </c>
      <c r="J146" s="137">
        <v>0</v>
      </c>
      <c r="K146" s="128">
        <v>0</v>
      </c>
      <c r="L146" s="472">
        <v>0</v>
      </c>
      <c r="M146" s="497">
        <v>0</v>
      </c>
      <c r="N146" s="473">
        <v>0</v>
      </c>
      <c r="O146" s="472">
        <v>0</v>
      </c>
      <c r="P146" s="497">
        <v>0</v>
      </c>
      <c r="Q146" s="473">
        <v>0</v>
      </c>
      <c r="R146" s="472">
        <v>1</v>
      </c>
      <c r="S146" s="497">
        <v>0</v>
      </c>
      <c r="T146" s="473">
        <v>0</v>
      </c>
      <c r="U146" s="474">
        <v>0</v>
      </c>
      <c r="V146" s="497">
        <v>0</v>
      </c>
      <c r="W146" s="473">
        <v>0</v>
      </c>
      <c r="X146" s="472">
        <v>0</v>
      </c>
      <c r="Y146" s="497">
        <v>0</v>
      </c>
      <c r="Z146" s="473">
        <v>0</v>
      </c>
      <c r="AA146" s="472">
        <v>0</v>
      </c>
      <c r="AB146" s="615">
        <v>0</v>
      </c>
      <c r="AC146" s="473">
        <v>0</v>
      </c>
      <c r="AD146" s="472">
        <v>0</v>
      </c>
      <c r="AE146" s="615">
        <v>0</v>
      </c>
      <c r="AF146" s="473">
        <v>0</v>
      </c>
      <c r="AG146" s="472">
        <v>0</v>
      </c>
      <c r="AH146" s="497">
        <v>0</v>
      </c>
      <c r="AI146" s="475">
        <v>0</v>
      </c>
      <c r="AJ146" s="472">
        <v>0</v>
      </c>
      <c r="AK146" s="615">
        <v>0</v>
      </c>
      <c r="AL146" s="473">
        <v>0</v>
      </c>
      <c r="AM146" s="798">
        <f>C146+F146+I146+L146+O146+R146+U146+X146+AA146+AD146+AG146+AJ146</f>
        <v>1</v>
      </c>
      <c r="AN146" s="129">
        <f t="shared" si="20"/>
        <v>1</v>
      </c>
      <c r="AO146" s="184">
        <f t="shared" si="12"/>
        <v>0</v>
      </c>
      <c r="AP146" s="193">
        <f t="shared" si="18"/>
        <v>0</v>
      </c>
      <c r="AQ146" s="812">
        <f t="shared" si="13"/>
        <v>0</v>
      </c>
      <c r="AR146" s="111">
        <f t="shared" si="19"/>
        <v>0</v>
      </c>
      <c r="AS146" s="837">
        <f>SUM(C146:AL146)</f>
        <v>1</v>
      </c>
    </row>
    <row r="147" spans="1:45" x14ac:dyDescent="0.25">
      <c r="O147" s="298" t="s">
        <v>165</v>
      </c>
      <c r="AS147" s="298" t="s">
        <v>185</v>
      </c>
    </row>
    <row r="148" spans="1:45" hidden="1" x14ac:dyDescent="0.25"/>
    <row r="149" spans="1:45" hidden="1" x14ac:dyDescent="0.25"/>
    <row r="150" spans="1:45" hidden="1" x14ac:dyDescent="0.25"/>
    <row r="151" spans="1:45" hidden="1" x14ac:dyDescent="0.25"/>
    <row r="152" spans="1:45" hidden="1" x14ac:dyDescent="0.25"/>
    <row r="153" spans="1:45" hidden="1" x14ac:dyDescent="0.25"/>
    <row r="154" spans="1:45" hidden="1" x14ac:dyDescent="0.25"/>
    <row r="155" spans="1:45" hidden="1" x14ac:dyDescent="0.25"/>
    <row r="156" spans="1:45" hidden="1" x14ac:dyDescent="0.25"/>
    <row r="157" spans="1:45" hidden="1" x14ac:dyDescent="0.25"/>
    <row r="158" spans="1:45" hidden="1" x14ac:dyDescent="0.25"/>
    <row r="159" spans="1:45" hidden="1" x14ac:dyDescent="0.25"/>
    <row r="160" spans="1:45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spans="6:8" hidden="1" x14ac:dyDescent="0.25"/>
    <row r="178" spans="6:8" hidden="1" x14ac:dyDescent="0.25">
      <c r="F178" s="384"/>
      <c r="G178" s="385"/>
      <c r="H178" s="386"/>
    </row>
    <row r="179" spans="6:8" hidden="1" x14ac:dyDescent="0.25"/>
    <row r="180" spans="6:8" hidden="1" x14ac:dyDescent="0.25"/>
    <row r="181" spans="6:8" hidden="1" x14ac:dyDescent="0.25"/>
    <row r="182" spans="6:8" hidden="1" x14ac:dyDescent="0.25"/>
    <row r="183" spans="6:8" hidden="1" x14ac:dyDescent="0.25"/>
    <row r="184" spans="6:8" hidden="1" x14ac:dyDescent="0.25"/>
    <row r="185" spans="6:8" hidden="1" x14ac:dyDescent="0.25"/>
    <row r="186" spans="6:8" hidden="1" x14ac:dyDescent="0.25"/>
    <row r="187" spans="6:8" hidden="1" x14ac:dyDescent="0.25"/>
    <row r="188" spans="6:8" hidden="1" x14ac:dyDescent="0.25"/>
    <row r="189" spans="6:8" hidden="1" x14ac:dyDescent="0.25"/>
    <row r="190" spans="6:8" hidden="1" x14ac:dyDescent="0.25"/>
    <row r="191" spans="6:8" hidden="1" x14ac:dyDescent="0.25"/>
    <row r="192" spans="6:8" hidden="1" x14ac:dyDescent="0.25"/>
    <row r="193" spans="2:2" hidden="1" x14ac:dyDescent="0.25"/>
    <row r="194" spans="2:2" hidden="1" x14ac:dyDescent="0.25"/>
    <row r="195" spans="2:2" hidden="1" x14ac:dyDescent="0.25"/>
    <row r="196" spans="2:2" hidden="1" x14ac:dyDescent="0.25"/>
    <row r="197" spans="2:2" hidden="1" x14ac:dyDescent="0.25">
      <c r="B197" s="1" t="e">
        <f>IF(#REF!=1,"E N E R O     2 0 1 9",IF(#REF!=2,"F E B R E R O    2 0 1 9",IF(#REF!=3,"M A R Z O     2 0 1 9",IF(#REF!=4,"A B R I L    2 0 1 9",IF(#REF!=5,"M A Y O     2 0 1 9",IF(#REF!=6,"J U N I O     2 0 1 9",IF(#REF!=7,"J U L I O      2 0 1 9",IF(#REF!=8,"A G O S T O     2 0 1 9",IF(#REF!=9,"S E P T I E M B R E     2 0 1 9",IF(#REF!=10,"O C T U B R E     2 0 1 9",IF(#REF!=11,"N O V I E M B  R E    2 0 1 9",IF(#REF!=12,"D I C I E M B R E    2 0 1 9",))))))))))))</f>
        <v>#REF!</v>
      </c>
    </row>
  </sheetData>
  <sheetProtection algorithmName="SHA-512" hashValue="CGRhJzvlPCmU8QpwiLBKhXcU38u/XvZ36pFCf11gPd6KMdQBi4qUl4PMJ024EbuKGm0xVTBAsMlu6XbUtdIiRw==" saltValue="4HDtRUm6VUPnv6UXhJx6IQ==" spinCount="100000" sheet="1" objects="1" scenarios="1" formatCells="0" insertColumns="0" insertRows="0" autoFilter="0"/>
  <mergeCells count="156">
    <mergeCell ref="A1:AS3"/>
    <mergeCell ref="A5:AS6"/>
    <mergeCell ref="C7:E7"/>
    <mergeCell ref="F7:H7"/>
    <mergeCell ref="I7:K7"/>
    <mergeCell ref="L7:N7"/>
    <mergeCell ref="O7:Q7"/>
    <mergeCell ref="R7:T7"/>
    <mergeCell ref="U7:W7"/>
    <mergeCell ref="AN7:AN9"/>
    <mergeCell ref="AO7:AO9"/>
    <mergeCell ref="AP7:AP9"/>
    <mergeCell ref="AQ7:AQ9"/>
    <mergeCell ref="AR7:AR9"/>
    <mergeCell ref="AS7:AS9"/>
    <mergeCell ref="X7:Z7"/>
    <mergeCell ref="AA7:AC7"/>
    <mergeCell ref="AD7:AF7"/>
    <mergeCell ref="AG7:AI7"/>
    <mergeCell ref="AJ7:AL7"/>
    <mergeCell ref="AM7:AM9"/>
    <mergeCell ref="A7:B8"/>
    <mergeCell ref="A26:B26"/>
    <mergeCell ref="A27:B27"/>
    <mergeCell ref="A29:B29"/>
    <mergeCell ref="A30:A37"/>
    <mergeCell ref="A38:B38"/>
    <mergeCell ref="A9:B9"/>
    <mergeCell ref="A10:A18"/>
    <mergeCell ref="A19:A20"/>
    <mergeCell ref="A21:A24"/>
    <mergeCell ref="A25:B25"/>
    <mergeCell ref="A49:B49"/>
    <mergeCell ref="A50:A55"/>
    <mergeCell ref="A56:B56"/>
    <mergeCell ref="A57:B57"/>
    <mergeCell ref="A58:B58"/>
    <mergeCell ref="A59:B59"/>
    <mergeCell ref="A39:A41"/>
    <mergeCell ref="A42:B42"/>
    <mergeCell ref="A43:B43"/>
    <mergeCell ref="A44:A46"/>
    <mergeCell ref="A47:B47"/>
    <mergeCell ref="A48:B48"/>
    <mergeCell ref="F76:H76"/>
    <mergeCell ref="I76:K76"/>
    <mergeCell ref="L76:N76"/>
    <mergeCell ref="O76:Q76"/>
    <mergeCell ref="AJ76:AL76"/>
    <mergeCell ref="A77:B77"/>
    <mergeCell ref="A60:B60"/>
    <mergeCell ref="A61:A67"/>
    <mergeCell ref="A68:A71"/>
    <mergeCell ref="A72:A75"/>
    <mergeCell ref="A76:B76"/>
    <mergeCell ref="C76:E76"/>
    <mergeCell ref="R76:T76"/>
    <mergeCell ref="U76:W76"/>
    <mergeCell ref="X76:Z76"/>
    <mergeCell ref="AA76:AC76"/>
    <mergeCell ref="AD76:AF76"/>
    <mergeCell ref="AG76:AI76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99:B99"/>
    <mergeCell ref="A100:B100"/>
    <mergeCell ref="A101:B101"/>
    <mergeCell ref="A102:B102"/>
    <mergeCell ref="A103:B103"/>
    <mergeCell ref="A88:B88"/>
    <mergeCell ref="A94:B94"/>
    <mergeCell ref="A95:B95"/>
    <mergeCell ref="A96:B96"/>
    <mergeCell ref="A97:B97"/>
    <mergeCell ref="A98:B98"/>
    <mergeCell ref="A112:B112"/>
    <mergeCell ref="A113:B113"/>
    <mergeCell ref="C113:E113"/>
    <mergeCell ref="F113:H113"/>
    <mergeCell ref="I113:K113"/>
    <mergeCell ref="L113:N113"/>
    <mergeCell ref="A106:B106"/>
    <mergeCell ref="A107:B107"/>
    <mergeCell ref="A108:B108"/>
    <mergeCell ref="A109:B109"/>
    <mergeCell ref="A110:B110"/>
    <mergeCell ref="A111:B111"/>
    <mergeCell ref="AG113:AI113"/>
    <mergeCell ref="AJ113:AL113"/>
    <mergeCell ref="A114:B114"/>
    <mergeCell ref="A115:B115"/>
    <mergeCell ref="A116:B116"/>
    <mergeCell ref="C116:E116"/>
    <mergeCell ref="F116:H116"/>
    <mergeCell ref="I116:K116"/>
    <mergeCell ref="L116:N116"/>
    <mergeCell ref="O116:Q116"/>
    <mergeCell ref="O113:Q113"/>
    <mergeCell ref="R113:T113"/>
    <mergeCell ref="U113:W113"/>
    <mergeCell ref="X113:Z113"/>
    <mergeCell ref="AA113:AC113"/>
    <mergeCell ref="AD113:AF113"/>
    <mergeCell ref="AJ116:AL116"/>
    <mergeCell ref="AD116:AF116"/>
    <mergeCell ref="AG116:AI116"/>
    <mergeCell ref="A117:B117"/>
    <mergeCell ref="A118:B118"/>
    <mergeCell ref="A119:B119"/>
    <mergeCell ref="A120:B120"/>
    <mergeCell ref="A121:A123"/>
    <mergeCell ref="R116:T116"/>
    <mergeCell ref="U116:W116"/>
    <mergeCell ref="X116:Z116"/>
    <mergeCell ref="AA116:AC116"/>
    <mergeCell ref="A134:B134"/>
    <mergeCell ref="C134:E134"/>
    <mergeCell ref="F134:H134"/>
    <mergeCell ref="I134:K134"/>
    <mergeCell ref="L134:N134"/>
    <mergeCell ref="O134:Q134"/>
    <mergeCell ref="A124:A126"/>
    <mergeCell ref="A127:A129"/>
    <mergeCell ref="A130:A133"/>
    <mergeCell ref="AJ145:AL145"/>
    <mergeCell ref="A146:B146"/>
    <mergeCell ref="R145:T145"/>
    <mergeCell ref="U145:W145"/>
    <mergeCell ref="X145:Z145"/>
    <mergeCell ref="AA145:AC145"/>
    <mergeCell ref="AD145:AF145"/>
    <mergeCell ref="AG145:AI145"/>
    <mergeCell ref="AJ134:AL134"/>
    <mergeCell ref="A135:A137"/>
    <mergeCell ref="A138:A140"/>
    <mergeCell ref="A142:A144"/>
    <mergeCell ref="A145:B145"/>
    <mergeCell ref="C145:E145"/>
    <mergeCell ref="F145:H145"/>
    <mergeCell ref="I145:K145"/>
    <mergeCell ref="L145:N145"/>
    <mergeCell ref="O145:Q145"/>
    <mergeCell ref="R134:T134"/>
    <mergeCell ref="U134:W134"/>
    <mergeCell ref="X134:Z134"/>
    <mergeCell ref="AA134:AC134"/>
    <mergeCell ref="AD134:AF134"/>
    <mergeCell ref="AG134:AI134"/>
  </mergeCells>
  <conditionalFormatting sqref="W77:W83 W114:W115 C107:W112 AA113:AL113 C19:K20 AO135:AO144 AQ135:AQ144 C77:L79 N77:U79 C99:U99 C95:L98 N95:U98 C94:U94 C89:F93 H89:I93 K89:L93 N89:N93 C117:H133 C135:AM144 W94:W99 C88:U88 W88 AQ88:AQ106 AM88:AM106 AR95:AR106 AP95:AP106 AN95:AN106 C102:AL106 C85:AR87 AQ39:AQ48 AR38:AR48 AM38:AP48 I117:N119 I121:N133 I120:J120 L120:N120 C114:U115 C84:AL84 AM77:AM84 AM60 AO60 AQ60 AN60:AN71 AP60:AP71 AR60:AR71 AO77:AO84 AQ77:AQ84 AO88:AO106 AM37 AO27:AO37 AM49:AR59 AM25:AM35 C10:K16 C80:U83 C21:I22 K21:K22 C24:I24 K24 C25:K29 C37:D37 F37:K37 F30:K35 C38:K71">
    <cfRule type="containsBlanks" dxfId="129" priority="252">
      <formula>LEN(TRIM(C10))=0</formula>
    </cfRule>
  </conditionalFormatting>
  <conditionalFormatting sqref="V77:V83 V114:V115 V94:V99 V88">
    <cfRule type="containsBlanks" dxfId="128" priority="251">
      <formula>LEN(TRIM(V77))=0</formula>
    </cfRule>
  </conditionalFormatting>
  <conditionalFormatting sqref="W100:W101 C100:U101">
    <cfRule type="containsBlanks" dxfId="126" priority="249">
      <formula>LEN(TRIM(C100))=0</formula>
    </cfRule>
  </conditionalFormatting>
  <conditionalFormatting sqref="V100:V101">
    <cfRule type="containsBlanks" dxfId="125" priority="248">
      <formula>LEN(TRIM(V100))=0</formula>
    </cfRule>
  </conditionalFormatting>
  <conditionalFormatting sqref="C113">
    <cfRule type="containsBlanks" dxfId="124" priority="247">
      <formula>LEN(TRIM(C113))=0</formula>
    </cfRule>
  </conditionalFormatting>
  <conditionalFormatting sqref="F113 I113 L113 O113 R113 U113 X113 AA113 AD113 AG113 AJ113">
    <cfRule type="containsBlanks" dxfId="123" priority="246">
      <formula>LEN(TRIM(F113))=0</formula>
    </cfRule>
  </conditionalFormatting>
  <conditionalFormatting sqref="C116">
    <cfRule type="containsBlanks" dxfId="122" priority="245">
      <formula>LEN(TRIM(C116))=0</formula>
    </cfRule>
  </conditionalFormatting>
  <conditionalFormatting sqref="F116 I116 L116 O116 R116 U116 X116 AA116 AD116 AG116 AJ116">
    <cfRule type="containsBlanks" dxfId="121" priority="244">
      <formula>LEN(TRIM(F116))=0</formula>
    </cfRule>
  </conditionalFormatting>
  <conditionalFormatting sqref="C17:D17 I17:K17 F17:G17">
    <cfRule type="containsBlanks" dxfId="119" priority="237">
      <formula>LEN(TRIM(C17))=0</formula>
    </cfRule>
  </conditionalFormatting>
  <conditionalFormatting sqref="X113:AL113 X116:AL116 AA146:AL146">
    <cfRule type="containsBlanks" dxfId="118" priority="241">
      <formula>LEN(TRIM(X113))=0</formula>
    </cfRule>
  </conditionalFormatting>
  <conditionalFormatting sqref="AM107:AR112 AM114:AR115 AR135:AR144 AP135:AP144 AA146:AR146 AM10:AR21 AN135:AN144 AQ38 AR88:AR93 AN88:AN93 AO25:AO26 AM61:AM71 AQ61:AQ71 AO61:AO71 AN77:AN84 AP77:AP84 AR77:AR84 AP88:AP93 AM117:AR133 AQ22:AR22 AP25:AR37 AN25:AN37 AM22:AP24">
    <cfRule type="containsBlanks" dxfId="117" priority="240">
      <formula>LEN(TRIM(AA10))=0</formula>
    </cfRule>
  </conditionalFormatting>
  <conditionalFormatting sqref="C18:K18">
    <cfRule type="containsBlanks" dxfId="116" priority="239">
      <formula>LEN(TRIM(C18))=0</formula>
    </cfRule>
  </conditionalFormatting>
  <conditionalFormatting sqref="H17">
    <cfRule type="containsBlanks" dxfId="115" priority="226">
      <formula>LEN(TRIM(H17))=0</formula>
    </cfRule>
  </conditionalFormatting>
  <conditionalFormatting sqref="E17">
    <cfRule type="containsBlanks" dxfId="108" priority="225">
      <formula>LEN(TRIM(E17))=0</formula>
    </cfRule>
  </conditionalFormatting>
  <conditionalFormatting sqref="X107:Z112">
    <cfRule type="containsBlanks" dxfId="107" priority="214">
      <formula>LEN(TRIM(X107))=0</formula>
    </cfRule>
  </conditionalFormatting>
  <conditionalFormatting sqref="X77:X83 Z77:Z83 Z94:Z99 X94:X99 Z88 X88">
    <cfRule type="containsBlanks" dxfId="104" priority="218">
      <formula>LEN(TRIM(X77))=0</formula>
    </cfRule>
  </conditionalFormatting>
  <conditionalFormatting sqref="Y77:Y83 Y94:Y99 Y88">
    <cfRule type="containsBlanks" dxfId="103" priority="217">
      <formula>LEN(TRIM(Y77))=0</formula>
    </cfRule>
  </conditionalFormatting>
  <conditionalFormatting sqref="Z100:Z101 X100:X101">
    <cfRule type="containsBlanks" dxfId="102" priority="216">
      <formula>LEN(TRIM(X100))=0</formula>
    </cfRule>
  </conditionalFormatting>
  <conditionalFormatting sqref="Y100:Y101">
    <cfRule type="containsBlanks" dxfId="101" priority="215">
      <formula>LEN(TRIM(Y100))=0</formula>
    </cfRule>
  </conditionalFormatting>
  <conditionalFormatting sqref="X114:X115 Z114:Z115">
    <cfRule type="containsBlanks" dxfId="100" priority="213">
      <formula>LEN(TRIM(X114))=0</formula>
    </cfRule>
  </conditionalFormatting>
  <conditionalFormatting sqref="Y114:Y115">
    <cfRule type="containsBlanks" dxfId="99" priority="212">
      <formula>LEN(TRIM(Y114))=0</formula>
    </cfRule>
  </conditionalFormatting>
  <conditionalFormatting sqref="C146:U146 W146">
    <cfRule type="containsBlanks" dxfId="98" priority="211">
      <formula>LEN(TRIM(C146))=0</formula>
    </cfRule>
  </conditionalFormatting>
  <conditionalFormatting sqref="V146">
    <cfRule type="containsBlanks" dxfId="97" priority="210">
      <formula>LEN(TRIM(V146))=0</formula>
    </cfRule>
  </conditionalFormatting>
  <conditionalFormatting sqref="X146 Z146">
    <cfRule type="containsBlanks" dxfId="96" priority="209">
      <formula>LEN(TRIM(X146))=0</formula>
    </cfRule>
  </conditionalFormatting>
  <conditionalFormatting sqref="Y146">
    <cfRule type="containsBlanks" dxfId="95" priority="208">
      <formula>LEN(TRIM(Y146))=0</formula>
    </cfRule>
  </conditionalFormatting>
  <conditionalFormatting sqref="AG77:AG83 AI77:AI83 AI94:AI99 AG94 AI88 AG88">
    <cfRule type="containsBlanks" dxfId="94" priority="188">
      <formula>LEN(TRIM(AG77))=0</formula>
    </cfRule>
  </conditionalFormatting>
  <conditionalFormatting sqref="AH77:AH83 AH94:AH99 AH88">
    <cfRule type="containsBlanks" dxfId="93" priority="187">
      <formula>LEN(TRIM(AH77))=0</formula>
    </cfRule>
  </conditionalFormatting>
  <conditionalFormatting sqref="AI100:AI101">
    <cfRule type="containsBlanks" dxfId="92" priority="186">
      <formula>LEN(TRIM(AI100))=0</formula>
    </cfRule>
  </conditionalFormatting>
  <conditionalFormatting sqref="AH100:AH101">
    <cfRule type="containsBlanks" dxfId="91" priority="185">
      <formula>LEN(TRIM(AH100))=0</formula>
    </cfRule>
  </conditionalFormatting>
  <conditionalFormatting sqref="AA107:AC112">
    <cfRule type="containsBlanks" dxfId="90" priority="184">
      <formula>LEN(TRIM(AA107))=0</formula>
    </cfRule>
  </conditionalFormatting>
  <conditionalFormatting sqref="AD107:AF112">
    <cfRule type="containsBlanks" dxfId="89" priority="183">
      <formula>LEN(TRIM(AD107))=0</formula>
    </cfRule>
  </conditionalFormatting>
  <conditionalFormatting sqref="AH107:AI112">
    <cfRule type="containsBlanks" dxfId="88" priority="182">
      <formula>LEN(TRIM(AH107))=0</formula>
    </cfRule>
  </conditionalFormatting>
  <conditionalFormatting sqref="AA114:AA115 AC114:AC115">
    <cfRule type="containsBlanks" dxfId="87" priority="181">
      <formula>LEN(TRIM(AA114))=0</formula>
    </cfRule>
  </conditionalFormatting>
  <conditionalFormatting sqref="AB114:AB115">
    <cfRule type="containsBlanks" dxfId="86" priority="180">
      <formula>LEN(TRIM(AB114))=0</formula>
    </cfRule>
  </conditionalFormatting>
  <conditionalFormatting sqref="AD114:AD115 AF114:AF115">
    <cfRule type="containsBlanks" dxfId="85" priority="179">
      <formula>LEN(TRIM(AD114))=0</formula>
    </cfRule>
  </conditionalFormatting>
  <conditionalFormatting sqref="AE114:AE115">
    <cfRule type="containsBlanks" dxfId="84" priority="178">
      <formula>LEN(TRIM(AE114))=0</formula>
    </cfRule>
  </conditionalFormatting>
  <conditionalFormatting sqref="AA77:AA80 AC77:AC83 AA88 AA94:AA99 AC94:AC99 AC88">
    <cfRule type="containsBlanks" dxfId="83" priority="196">
      <formula>LEN(TRIM(AA77))=0</formula>
    </cfRule>
  </conditionalFormatting>
  <conditionalFormatting sqref="AB77:AB83 AB94:AB99 AB88">
    <cfRule type="containsBlanks" dxfId="82" priority="195">
      <formula>LEN(TRIM(AB77))=0</formula>
    </cfRule>
  </conditionalFormatting>
  <conditionalFormatting sqref="AC100:AC101 AA100:AA101">
    <cfRule type="containsBlanks" dxfId="81" priority="194">
      <formula>LEN(TRIM(AA100))=0</formula>
    </cfRule>
  </conditionalFormatting>
  <conditionalFormatting sqref="AB100:AB101">
    <cfRule type="containsBlanks" dxfId="80" priority="193">
      <formula>LEN(TRIM(AB100))=0</formula>
    </cfRule>
  </conditionalFormatting>
  <conditionalFormatting sqref="AD77:AD83 AF77:AF83 AF94:AF99 AD94:AD99 AF88 AD88">
    <cfRule type="containsBlanks" dxfId="79" priority="192">
      <formula>LEN(TRIM(AD77))=0</formula>
    </cfRule>
  </conditionalFormatting>
  <conditionalFormatting sqref="AE77:AE83 AE94:AE99 AE88">
    <cfRule type="containsBlanks" dxfId="78" priority="191">
      <formula>LEN(TRIM(AE77))=0</formula>
    </cfRule>
  </conditionalFormatting>
  <conditionalFormatting sqref="AF100:AF101 AD100:AD101">
    <cfRule type="containsBlanks" dxfId="77" priority="190">
      <formula>LEN(TRIM(AD100))=0</formula>
    </cfRule>
  </conditionalFormatting>
  <conditionalFormatting sqref="AE100:AE101">
    <cfRule type="containsBlanks" dxfId="76" priority="189">
      <formula>LEN(TRIM(AE100))=0</formula>
    </cfRule>
  </conditionalFormatting>
  <conditionalFormatting sqref="AG114:AG115 AI114:AI115">
    <cfRule type="containsBlanks" dxfId="75" priority="177">
      <formula>LEN(TRIM(AG114))=0</formula>
    </cfRule>
  </conditionalFormatting>
  <conditionalFormatting sqref="AH114:AH115">
    <cfRule type="containsBlanks" dxfId="74" priority="176">
      <formula>LEN(TRIM(AH114))=0</formula>
    </cfRule>
  </conditionalFormatting>
  <conditionalFormatting sqref="AJ114:AJ115 AL114:AL115">
    <cfRule type="containsBlanks" dxfId="73" priority="175">
      <formula>LEN(TRIM(AJ114))=0</formula>
    </cfRule>
  </conditionalFormatting>
  <conditionalFormatting sqref="AK114:AK115">
    <cfRule type="containsBlanks" dxfId="72" priority="174">
      <formula>LEN(TRIM(AK114))=0</formula>
    </cfRule>
  </conditionalFormatting>
  <conditionalFormatting sqref="AC117:AC129 AA117:AA129">
    <cfRule type="containsBlanks" dxfId="71" priority="173">
      <formula>LEN(TRIM(AA117))=0</formula>
    </cfRule>
  </conditionalFormatting>
  <conditionalFormatting sqref="AB117:AB129">
    <cfRule type="containsBlanks" dxfId="70" priority="172">
      <formula>LEN(TRIM(AB117))=0</formula>
    </cfRule>
  </conditionalFormatting>
  <conditionalFormatting sqref="AF117:AF133 AD117:AD120">
    <cfRule type="containsBlanks" dxfId="69" priority="171">
      <formula>LEN(TRIM(AD117))=0</formula>
    </cfRule>
  </conditionalFormatting>
  <conditionalFormatting sqref="AE117:AE133">
    <cfRule type="containsBlanks" dxfId="68" priority="170">
      <formula>LEN(TRIM(AE117))=0</formula>
    </cfRule>
  </conditionalFormatting>
  <conditionalFormatting sqref="AI117:AI133 AG117:AG129">
    <cfRule type="containsBlanks" dxfId="67" priority="169">
      <formula>LEN(TRIM(AG117))=0</formula>
    </cfRule>
  </conditionalFormatting>
  <conditionalFormatting sqref="AH117:AH133">
    <cfRule type="containsBlanks" dxfId="66" priority="168">
      <formula>LEN(TRIM(AH117))=0</formula>
    </cfRule>
  </conditionalFormatting>
  <conditionalFormatting sqref="AL117:AL133 AJ117:AJ133">
    <cfRule type="containsBlanks" dxfId="65" priority="167">
      <formula>LEN(TRIM(AJ117))=0</formula>
    </cfRule>
  </conditionalFormatting>
  <conditionalFormatting sqref="AK117:AK133">
    <cfRule type="containsBlanks" dxfId="64" priority="166">
      <formula>LEN(TRIM(AK117))=0</formula>
    </cfRule>
  </conditionalFormatting>
  <conditionalFormatting sqref="M77:M79">
    <cfRule type="containsBlanks" dxfId="63" priority="163">
      <formula>LEN(TRIM(M77))=0</formula>
    </cfRule>
  </conditionalFormatting>
  <conditionalFormatting sqref="M95:M98">
    <cfRule type="containsBlanks" dxfId="62" priority="162">
      <formula>LEN(TRIM(M95))=0</formula>
    </cfRule>
  </conditionalFormatting>
  <conditionalFormatting sqref="G89:G93">
    <cfRule type="containsBlanks" dxfId="61" priority="160">
      <formula>LEN(TRIM(G89))=0</formula>
    </cfRule>
  </conditionalFormatting>
  <conditionalFormatting sqref="J89:J93">
    <cfRule type="containsBlanks" dxfId="60" priority="159">
      <formula>LEN(TRIM(J89))=0</formula>
    </cfRule>
  </conditionalFormatting>
  <conditionalFormatting sqref="M89:M93">
    <cfRule type="containsBlanks" dxfId="59" priority="158">
      <formula>LEN(TRIM(M89))=0</formula>
    </cfRule>
  </conditionalFormatting>
  <conditionalFormatting sqref="O117:Z133">
    <cfRule type="containsBlanks" dxfId="58" priority="157">
      <formula>LEN(TRIM(O117))=0</formula>
    </cfRule>
  </conditionalFormatting>
  <conditionalFormatting sqref="O89:O93 Q89:R93 T89:U93 W89:X93 Z89:Z93">
    <cfRule type="containsBlanks" dxfId="57" priority="156">
      <formula>LEN(TRIM(O89))=0</formula>
    </cfRule>
  </conditionalFormatting>
  <conditionalFormatting sqref="P89:P93 S89:S93 V89:V93 Y89:Y93">
    <cfRule type="containsBlanks" dxfId="56" priority="155">
      <formula>LEN(TRIM(P89))=0</formula>
    </cfRule>
  </conditionalFormatting>
  <conditionalFormatting sqref="AA81:AA83">
    <cfRule type="containsBlanks" dxfId="55" priority="130">
      <formula>LEN(TRIM(AA81))=0</formula>
    </cfRule>
  </conditionalFormatting>
  <conditionalFormatting sqref="AA130:AC133">
    <cfRule type="containsBlanks" dxfId="54" priority="126">
      <formula>LEN(TRIM(AA130))=0</formula>
    </cfRule>
  </conditionalFormatting>
  <conditionalFormatting sqref="AA89:AA93 AC89:AD93 AF89:AF93">
    <cfRule type="containsBlanks" dxfId="53" priority="108">
      <formula>LEN(TRIM(AA89))=0</formula>
    </cfRule>
  </conditionalFormatting>
  <conditionalFormatting sqref="AG95:AG99">
    <cfRule type="containsBlanks" dxfId="52" priority="103">
      <formula>LEN(TRIM(AG95))=0</formula>
    </cfRule>
  </conditionalFormatting>
  <conditionalFormatting sqref="AG100:AG101">
    <cfRule type="containsBlanks" dxfId="51" priority="102">
      <formula>LEN(TRIM(AG100))=0</formula>
    </cfRule>
  </conditionalFormatting>
  <conditionalFormatting sqref="AG107:AG112">
    <cfRule type="containsBlanks" dxfId="50" priority="101">
      <formula>LEN(TRIM(AG107))=0</formula>
    </cfRule>
  </conditionalFormatting>
  <conditionalFormatting sqref="AJ77:AJ83 AL77:AL83 AL94:AL99 AJ94 AL88 AJ88">
    <cfRule type="containsBlanks" dxfId="49" priority="97">
      <formula>LEN(TRIM(AJ77))=0</formula>
    </cfRule>
  </conditionalFormatting>
  <conditionalFormatting sqref="AK77:AK83 AK94:AK99 AK88">
    <cfRule type="containsBlanks" dxfId="48" priority="96">
      <formula>LEN(TRIM(AK77))=0</formula>
    </cfRule>
  </conditionalFormatting>
  <conditionalFormatting sqref="AL100:AL101">
    <cfRule type="containsBlanks" dxfId="47" priority="95">
      <formula>LEN(TRIM(AL100))=0</formula>
    </cfRule>
  </conditionalFormatting>
  <conditionalFormatting sqref="AK100:AK101">
    <cfRule type="containsBlanks" dxfId="46" priority="94">
      <formula>LEN(TRIM(AK100))=0</formula>
    </cfRule>
  </conditionalFormatting>
  <conditionalFormatting sqref="AK107:AL112">
    <cfRule type="containsBlanks" dxfId="45" priority="93">
      <formula>LEN(TRIM(AK107))=0</formula>
    </cfRule>
  </conditionalFormatting>
  <conditionalFormatting sqref="AJ95:AJ99">
    <cfRule type="containsBlanks" dxfId="44" priority="92">
      <formula>LEN(TRIM(AJ95))=0</formula>
    </cfRule>
  </conditionalFormatting>
  <conditionalFormatting sqref="AJ100:AJ101">
    <cfRule type="containsBlanks" dxfId="43" priority="91">
      <formula>LEN(TRIM(AJ100))=0</formula>
    </cfRule>
  </conditionalFormatting>
  <conditionalFormatting sqref="AJ107:AJ112">
    <cfRule type="containsBlanks" dxfId="42" priority="90">
      <formula>LEN(TRIM(AJ107))=0</formula>
    </cfRule>
  </conditionalFormatting>
  <conditionalFormatting sqref="AB89:AB93 AE89:AE93">
    <cfRule type="containsBlanks" dxfId="41" priority="107">
      <formula>LEN(TRIM(AB89))=0</formula>
    </cfRule>
  </conditionalFormatting>
  <conditionalFormatting sqref="AP94">
    <cfRule type="containsBlanks" dxfId="40" priority="87">
      <formula>LEN(TRIM(AP94))=0</formula>
    </cfRule>
  </conditionalFormatting>
  <conditionalFormatting sqref="AR94">
    <cfRule type="containsBlanks" dxfId="39" priority="86">
      <formula>LEN(TRIM(AR94))=0</formula>
    </cfRule>
  </conditionalFormatting>
  <conditionalFormatting sqref="AH89:AH93">
    <cfRule type="containsBlanks" dxfId="38" priority="81">
      <formula>LEN(TRIM(AH89))=0</formula>
    </cfRule>
  </conditionalFormatting>
  <conditionalFormatting sqref="AN94">
    <cfRule type="containsBlanks" dxfId="37" priority="88">
      <formula>LEN(TRIM(AN94))=0</formula>
    </cfRule>
  </conditionalFormatting>
  <conditionalFormatting sqref="AJ89:AJ93 AL89:AL93">
    <cfRule type="containsBlanks" dxfId="36" priority="84">
      <formula>LEN(TRIM(AJ89))=0</formula>
    </cfRule>
  </conditionalFormatting>
  <conditionalFormatting sqref="AK89:AK93">
    <cfRule type="containsBlanks" dxfId="35" priority="83">
      <formula>LEN(TRIM(AK89))=0</formula>
    </cfRule>
  </conditionalFormatting>
  <conditionalFormatting sqref="AG89:AG93 AI89:AI93">
    <cfRule type="containsBlanks" dxfId="34" priority="82">
      <formula>LEN(TRIM(AG89))=0</formula>
    </cfRule>
  </conditionalFormatting>
  <conditionalFormatting sqref="C23:I23 K23">
    <cfRule type="containsBlanks" dxfId="33" priority="61">
      <formula>LEN(TRIM(C23))=0</formula>
    </cfRule>
  </conditionalFormatting>
  <conditionalFormatting sqref="AQ23:AR24">
    <cfRule type="containsBlanks" dxfId="32" priority="60">
      <formula>LEN(TRIM(AQ23))=0</formula>
    </cfRule>
  </conditionalFormatting>
  <conditionalFormatting sqref="AG130:AG133">
    <cfRule type="containsBlanks" dxfId="31" priority="73">
      <formula>LEN(TRIM(AG130))=0</formula>
    </cfRule>
  </conditionalFormatting>
  <conditionalFormatting sqref="AD121:AD129">
    <cfRule type="containsBlanks" dxfId="30" priority="72">
      <formula>LEN(TRIM(AD121))=0</formula>
    </cfRule>
  </conditionalFormatting>
  <conditionalFormatting sqref="AD130:AD133">
    <cfRule type="containsBlanks" dxfId="29" priority="71">
      <formula>LEN(TRIM(AD130))=0</formula>
    </cfRule>
  </conditionalFormatting>
  <conditionalFormatting sqref="C72:K75 AR72:AR75 AP72:AP75 AN72:AN75">
    <cfRule type="containsBlanks" dxfId="28" priority="50">
      <formula>LEN(TRIM(C72))=0</formula>
    </cfRule>
  </conditionalFormatting>
  <conditionalFormatting sqref="AM72:AM75 AQ72:AQ75 AO72:AO75">
    <cfRule type="containsBlanks" dxfId="27" priority="49">
      <formula>LEN(TRIM(AM72))=0</formula>
    </cfRule>
  </conditionalFormatting>
  <conditionalFormatting sqref="AM36 F36:K36">
    <cfRule type="containsBlanks" dxfId="26" priority="67">
      <formula>LEN(TRIM(F36))=0</formula>
    </cfRule>
  </conditionalFormatting>
  <conditionalFormatting sqref="K120">
    <cfRule type="containsBlanks" dxfId="25" priority="36">
      <formula>LEN(TRIM(K120))=0</formula>
    </cfRule>
  </conditionalFormatting>
  <conditionalFormatting sqref="J24">
    <cfRule type="containsBlanks" dxfId="24" priority="25">
      <formula>LEN(TRIM(J24))=0</formula>
    </cfRule>
  </conditionalFormatting>
  <conditionalFormatting sqref="J21:J22">
    <cfRule type="containsBlanks" dxfId="23" priority="24">
      <formula>LEN(TRIM(J21))=0</formula>
    </cfRule>
  </conditionalFormatting>
  <conditionalFormatting sqref="J23">
    <cfRule type="containsBlanks" dxfId="22" priority="23">
      <formula>LEN(TRIM(J23))=0</formula>
    </cfRule>
  </conditionalFormatting>
  <conditionalFormatting sqref="E37">
    <cfRule type="containsBlanks" dxfId="21" priority="22">
      <formula>LEN(TRIM(E37))=0</formula>
    </cfRule>
  </conditionalFormatting>
  <conditionalFormatting sqref="C30:E35">
    <cfRule type="containsBlanks" dxfId="20" priority="21">
      <formula>LEN(TRIM(C30))=0</formula>
    </cfRule>
  </conditionalFormatting>
  <conditionalFormatting sqref="C36:E36">
    <cfRule type="containsBlanks" dxfId="19" priority="20">
      <formula>LEN(TRIM(C36))=0</formula>
    </cfRule>
  </conditionalFormatting>
  <conditionalFormatting sqref="L19:AL20 L10:AL16 L21:L22 N21:O22 Q21:R22 T21:U22 W21:X22 Z21:AA22 AC21:AD22 AF21:AG22 AI21:AJ22 AL21:AL22 L24 N24:O24 Q24:R24 T24:U24 W24:X24 Z24:AA24 AC24:AD24 AF24:AG24 AI24:AJ24 AL24 L25:AL35 L37:AL71">
    <cfRule type="containsBlanks" dxfId="18" priority="19">
      <formula>LEN(TRIM(L10))=0</formula>
    </cfRule>
  </conditionalFormatting>
  <conditionalFormatting sqref="L18:AL18">
    <cfRule type="containsBlanks" dxfId="17" priority="18">
      <formula>LEN(TRIM(L18))=0</formula>
    </cfRule>
  </conditionalFormatting>
  <conditionalFormatting sqref="F134">
    <cfRule type="containsBlanks" dxfId="16" priority="8">
      <formula>LEN(TRIM(F134))=0</formula>
    </cfRule>
  </conditionalFormatting>
  <conditionalFormatting sqref="L134">
    <cfRule type="containsBlanks" dxfId="15" priority="7">
      <formula>LEN(TRIM(L134))=0</formula>
    </cfRule>
  </conditionalFormatting>
  <conditionalFormatting sqref="L17:AL17">
    <cfRule type="containsBlanks" dxfId="14" priority="17">
      <formula>LEN(TRIM(L17))=0</formula>
    </cfRule>
  </conditionalFormatting>
  <conditionalFormatting sqref="L36:AL36">
    <cfRule type="containsBlanks" dxfId="13" priority="16">
      <formula>LEN(TRIM(L36))=0</formula>
    </cfRule>
  </conditionalFormatting>
  <conditionalFormatting sqref="L23 N23:O23 Q23:R23 T23:U23 W23:X23 Z23:AA23 AC23:AD23 AF23:AG23 AI23:AJ23 AL23">
    <cfRule type="containsBlanks" dxfId="12" priority="15">
      <formula>LEN(TRIM(L23))=0</formula>
    </cfRule>
  </conditionalFormatting>
  <conditionalFormatting sqref="L72:AL75">
    <cfRule type="containsBlanks" dxfId="11" priority="14">
      <formula>LEN(TRIM(L72))=0</formula>
    </cfRule>
  </conditionalFormatting>
  <conditionalFormatting sqref="M24 P24 S24 V24 Y24 AB24 AE24 AH24 AK24">
    <cfRule type="containsBlanks" dxfId="10" priority="13">
      <formula>LEN(TRIM(M24))=0</formula>
    </cfRule>
  </conditionalFormatting>
  <conditionalFormatting sqref="M21:M22 P21:P22 S21:S22 V21:V22 Y21:Y22 AB21:AB22 AE21:AE22 AH21:AH22 AK21:AK22">
    <cfRule type="containsBlanks" dxfId="9" priority="12">
      <formula>LEN(TRIM(M21))=0</formula>
    </cfRule>
  </conditionalFormatting>
  <conditionalFormatting sqref="M23 P23 S23 V23 Y23 AB23 AE23 AH23 AK23">
    <cfRule type="containsBlanks" dxfId="8" priority="11">
      <formula>LEN(TRIM(M23))=0</formula>
    </cfRule>
  </conditionalFormatting>
  <conditionalFormatting sqref="I134">
    <cfRule type="containsBlanks" dxfId="7" priority="10">
      <formula>LEN(TRIM(I134))=0</formula>
    </cfRule>
  </conditionalFormatting>
  <conditionalFormatting sqref="C134">
    <cfRule type="containsBlanks" dxfId="6" priority="9">
      <formula>LEN(TRIM(C134))=0</formula>
    </cfRule>
  </conditionalFormatting>
  <conditionalFormatting sqref="O134 R134">
    <cfRule type="containsBlanks" dxfId="5" priority="6">
      <formula>LEN(TRIM(O134))=0</formula>
    </cfRule>
  </conditionalFormatting>
  <conditionalFormatting sqref="I145">
    <cfRule type="containsBlanks" dxfId="4" priority="5">
      <formula>LEN(TRIM(I145))=0</formula>
    </cfRule>
  </conditionalFormatting>
  <conditionalFormatting sqref="C145">
    <cfRule type="containsBlanks" dxfId="3" priority="4">
      <formula>LEN(TRIM(C145))=0</formula>
    </cfRule>
  </conditionalFormatting>
  <conditionalFormatting sqref="F145">
    <cfRule type="containsBlanks" dxfId="2" priority="3">
      <formula>LEN(TRIM(F145))=0</formula>
    </cfRule>
  </conditionalFormatting>
  <conditionalFormatting sqref="L145">
    <cfRule type="containsBlanks" dxfId="1" priority="2">
      <formula>LEN(TRIM(L145))=0</formula>
    </cfRule>
  </conditionalFormatting>
  <conditionalFormatting sqref="O145 R145">
    <cfRule type="containsBlanks" dxfId="0" priority="1">
      <formula>LEN(TRIM(O145))=0</formula>
    </cfRule>
  </conditionalFormatting>
  <printOptions horizontalCentered="1"/>
  <pageMargins left="0.19685039370078741" right="0" top="0.19685039370078741" bottom="0.19685039370078741" header="0" footer="0"/>
  <pageSetup paperSize="41" scale="25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BC120"/>
  <sheetViews>
    <sheetView view="pageBreakPreview" topLeftCell="C1" zoomScale="70" zoomScaleNormal="100" zoomScaleSheetLayoutView="70" workbookViewId="0">
      <pane xSplit="5" ySplit="9" topLeftCell="H10" activePane="bottomRight" state="frozen"/>
      <selection activeCell="C1" sqref="C1"/>
      <selection pane="topRight" activeCell="D1" sqref="D1"/>
      <selection pane="bottomLeft" activeCell="C10" sqref="C10"/>
      <selection pane="bottomRight" activeCell="AF33" sqref="AF33"/>
    </sheetView>
  </sheetViews>
  <sheetFormatPr baseColWidth="10" defaultColWidth="11.44140625" defaultRowHeight="13.2" x14ac:dyDescent="0.25"/>
  <cols>
    <col min="1" max="2" width="4.33203125" style="387" customWidth="1"/>
    <col min="3" max="3" width="4.33203125" style="636" customWidth="1"/>
    <col min="4" max="4" width="7.6640625" style="387" customWidth="1"/>
    <col min="5" max="5" width="18.33203125" style="637" customWidth="1"/>
    <col min="6" max="6" width="26.33203125" style="637" customWidth="1"/>
    <col min="7" max="7" width="60.33203125" style="637" bestFit="1" customWidth="1"/>
    <col min="8" max="8" width="7.33203125" style="388" customWidth="1"/>
    <col min="9" max="9" width="6.44140625" style="388" customWidth="1"/>
    <col min="10" max="10" width="6.44140625" style="640" customWidth="1"/>
    <col min="11" max="11" width="6.33203125" style="387" customWidth="1"/>
    <col min="12" max="12" width="6.44140625" style="387" customWidth="1"/>
    <col min="13" max="13" width="6.44140625" style="641" customWidth="1"/>
    <col min="14" max="14" width="6.33203125" style="387" customWidth="1"/>
    <col min="15" max="15" width="6.44140625" style="387" customWidth="1"/>
    <col min="16" max="16" width="6.44140625" style="641" customWidth="1"/>
    <col min="17" max="17" width="7.44140625" style="387" customWidth="1"/>
    <col min="18" max="18" width="7.6640625" style="387" customWidth="1"/>
    <col min="19" max="19" width="7.6640625" style="641" customWidth="1"/>
    <col min="20" max="21" width="7.6640625" style="387" customWidth="1"/>
    <col min="22" max="22" width="6.44140625" style="641" customWidth="1"/>
    <col min="23" max="23" width="8.5546875" style="387" customWidth="1"/>
    <col min="24" max="24" width="6.44140625" style="387" customWidth="1"/>
    <col min="25" max="25" width="6.44140625" style="641" customWidth="1"/>
    <col min="26" max="26" width="8.5546875" style="388" customWidth="1"/>
    <col min="27" max="27" width="6.33203125" style="388" customWidth="1"/>
    <col min="28" max="30" width="6.44140625" style="388" customWidth="1"/>
    <col min="31" max="31" width="6.6640625" style="640" customWidth="1"/>
    <col min="32" max="32" width="7.44140625" style="388" customWidth="1"/>
    <col min="33" max="33" width="7.33203125" style="388" customWidth="1"/>
    <col min="34" max="34" width="9.109375" style="388" customWidth="1"/>
    <col min="35" max="36" width="6.44140625" style="388" customWidth="1"/>
    <col min="37" max="37" width="6.44140625" style="640" customWidth="1"/>
    <col min="38" max="39" width="6.5546875" style="388" customWidth="1"/>
    <col min="40" max="42" width="6.44140625" style="388" customWidth="1"/>
    <col min="43" max="43" width="6.44140625" style="640" customWidth="1"/>
    <col min="44" max="44" width="11.44140625" style="387"/>
    <col min="45" max="45" width="11.6640625" style="387" hidden="1" customWidth="1"/>
    <col min="46" max="46" width="13.33203125" style="638" hidden="1" customWidth="1"/>
    <col min="47" max="47" width="10.6640625" style="387" hidden="1" customWidth="1"/>
    <col min="48" max="48" width="13.33203125" style="638" hidden="1" customWidth="1"/>
    <col min="49" max="49" width="13.33203125" style="387" hidden="1" customWidth="1"/>
    <col min="50" max="50" width="13.33203125" style="638" hidden="1" customWidth="1"/>
    <col min="51" max="53" width="13.33203125" style="387" hidden="1" customWidth="1"/>
    <col min="54" max="54" width="17.6640625" style="639" hidden="1" customWidth="1"/>
    <col min="55" max="16384" width="11.44140625" style="387"/>
  </cols>
  <sheetData>
    <row r="1" spans="1:54" ht="22.95" customHeight="1" x14ac:dyDescent="0.25">
      <c r="A1" s="387">
        <v>0</v>
      </c>
      <c r="B1" s="387">
        <v>0</v>
      </c>
      <c r="F1" s="1029"/>
      <c r="G1" s="1030" t="s">
        <v>196</v>
      </c>
      <c r="H1" s="1031"/>
      <c r="I1" s="1031"/>
      <c r="J1" s="1031"/>
      <c r="K1" s="1031"/>
      <c r="L1" s="1031"/>
      <c r="M1" s="1031"/>
      <c r="N1" s="1031"/>
      <c r="O1" s="1031"/>
      <c r="P1" s="1031"/>
      <c r="Q1" s="1031"/>
      <c r="R1" s="1031"/>
      <c r="S1" s="1031"/>
      <c r="T1" s="1031"/>
      <c r="U1" s="1031"/>
      <c r="V1" s="1031"/>
      <c r="W1" s="1031"/>
      <c r="X1" s="1031"/>
      <c r="Y1" s="1031"/>
      <c r="Z1" s="1031"/>
      <c r="AA1" s="1031"/>
      <c r="AB1" s="1031"/>
      <c r="AC1" s="1031"/>
      <c r="AD1" s="1031"/>
      <c r="AE1" s="1031"/>
      <c r="AF1" s="1031"/>
      <c r="AG1" s="1031"/>
      <c r="AH1" s="1031"/>
      <c r="AI1" s="1031"/>
      <c r="AJ1" s="1031"/>
      <c r="AK1" s="1031"/>
      <c r="AL1" s="1031"/>
      <c r="AM1" s="1031"/>
      <c r="AN1" s="1031"/>
      <c r="AO1" s="1031"/>
      <c r="AP1" s="1031"/>
      <c r="AQ1" s="1031"/>
    </row>
    <row r="2" spans="1:54" ht="22.95" customHeight="1" x14ac:dyDescent="0.25">
      <c r="A2" s="387">
        <v>0</v>
      </c>
      <c r="B2" s="387">
        <v>0</v>
      </c>
      <c r="F2" s="1029"/>
      <c r="G2" s="1032"/>
      <c r="H2" s="1033"/>
      <c r="I2" s="1033"/>
      <c r="J2" s="1033"/>
      <c r="K2" s="1033"/>
      <c r="L2" s="1033"/>
      <c r="M2" s="1033"/>
      <c r="N2" s="1033"/>
      <c r="O2" s="1033"/>
      <c r="P2" s="1033"/>
      <c r="Q2" s="1033"/>
      <c r="R2" s="1033"/>
      <c r="S2" s="1033"/>
      <c r="T2" s="1033"/>
      <c r="U2" s="1033"/>
      <c r="V2" s="1033"/>
      <c r="W2" s="1033"/>
      <c r="X2" s="1033"/>
      <c r="Y2" s="1033"/>
      <c r="Z2" s="1033"/>
      <c r="AA2" s="1033"/>
      <c r="AB2" s="1033"/>
      <c r="AC2" s="1033"/>
      <c r="AD2" s="1033"/>
      <c r="AE2" s="1033"/>
      <c r="AF2" s="1033"/>
      <c r="AG2" s="1033"/>
      <c r="AH2" s="1033"/>
      <c r="AI2" s="1033"/>
      <c r="AJ2" s="1033"/>
      <c r="AK2" s="1033"/>
      <c r="AL2" s="1033"/>
      <c r="AM2" s="1033"/>
      <c r="AN2" s="1033"/>
      <c r="AO2" s="1033"/>
      <c r="AP2" s="1033"/>
      <c r="AQ2" s="1033"/>
    </row>
    <row r="3" spans="1:54" ht="22.95" customHeight="1" x14ac:dyDescent="0.25">
      <c r="A3" s="387">
        <v>0</v>
      </c>
      <c r="B3" s="387">
        <v>0</v>
      </c>
      <c r="F3" s="1029"/>
      <c r="G3" s="1032"/>
      <c r="H3" s="1033"/>
      <c r="I3" s="1033"/>
      <c r="J3" s="1033"/>
      <c r="K3" s="1033"/>
      <c r="L3" s="1033"/>
      <c r="M3" s="1033"/>
      <c r="N3" s="1033"/>
      <c r="O3" s="1033"/>
      <c r="P3" s="1033"/>
      <c r="Q3" s="1033"/>
      <c r="R3" s="1033"/>
      <c r="S3" s="1033"/>
      <c r="T3" s="1033"/>
      <c r="U3" s="1033"/>
      <c r="V3" s="1033"/>
      <c r="W3" s="1033"/>
      <c r="X3" s="1033"/>
      <c r="Y3" s="1033"/>
      <c r="Z3" s="1033"/>
      <c r="AA3" s="1033"/>
      <c r="AB3" s="1033"/>
      <c r="AC3" s="1033"/>
      <c r="AD3" s="1033"/>
      <c r="AE3" s="1033"/>
      <c r="AF3" s="1033"/>
      <c r="AG3" s="1033"/>
      <c r="AH3" s="1033"/>
      <c r="AI3" s="1033"/>
      <c r="AJ3" s="1033"/>
      <c r="AK3" s="1033"/>
      <c r="AL3" s="1033"/>
      <c r="AM3" s="1033"/>
      <c r="AN3" s="1033"/>
      <c r="AO3" s="1033"/>
      <c r="AP3" s="1033"/>
      <c r="AQ3" s="1033"/>
    </row>
    <row r="4" spans="1:54" ht="22.95" customHeight="1" thickBot="1" x14ac:dyDescent="0.3">
      <c r="A4" s="387">
        <v>0</v>
      </c>
      <c r="B4" s="387">
        <v>0</v>
      </c>
      <c r="F4" s="1029"/>
      <c r="G4" s="1034"/>
      <c r="H4" s="1035"/>
      <c r="I4" s="1035"/>
      <c r="J4" s="1035"/>
      <c r="K4" s="1035"/>
      <c r="L4" s="1035"/>
      <c r="M4" s="1035"/>
      <c r="N4" s="1035"/>
      <c r="O4" s="1035"/>
      <c r="P4" s="1035"/>
      <c r="Q4" s="1035"/>
      <c r="R4" s="1035"/>
      <c r="S4" s="1035"/>
      <c r="T4" s="1035"/>
      <c r="U4" s="1035"/>
      <c r="V4" s="1035"/>
      <c r="W4" s="1035"/>
      <c r="X4" s="1035"/>
      <c r="Y4" s="1035"/>
      <c r="Z4" s="1035"/>
      <c r="AA4" s="1035"/>
      <c r="AB4" s="1035"/>
      <c r="AC4" s="1035"/>
      <c r="AD4" s="1035"/>
      <c r="AE4" s="1035"/>
      <c r="AF4" s="1035"/>
      <c r="AG4" s="1035"/>
      <c r="AH4" s="1035"/>
      <c r="AI4" s="1035"/>
      <c r="AJ4" s="1035"/>
      <c r="AK4" s="1035"/>
      <c r="AL4" s="1035"/>
      <c r="AM4" s="1035"/>
      <c r="AN4" s="1035"/>
      <c r="AO4" s="1035"/>
      <c r="AP4" s="1035"/>
      <c r="AQ4" s="1035"/>
    </row>
    <row r="5" spans="1:54" ht="13.8" thickBot="1" x14ac:dyDescent="0.3">
      <c r="A5" s="387">
        <v>0</v>
      </c>
      <c r="B5" s="387">
        <v>0</v>
      </c>
      <c r="F5" s="1029"/>
    </row>
    <row r="6" spans="1:54" ht="17.7" customHeight="1" x14ac:dyDescent="0.25">
      <c r="A6" s="387">
        <v>0</v>
      </c>
      <c r="B6" s="387">
        <v>0</v>
      </c>
      <c r="F6" s="1029"/>
      <c r="G6" s="1036"/>
      <c r="H6" s="1038" t="s">
        <v>512</v>
      </c>
      <c r="I6" s="1038"/>
      <c r="J6" s="1038"/>
      <c r="K6" s="1038"/>
      <c r="L6" s="1038"/>
      <c r="M6" s="1038"/>
      <c r="N6" s="1038"/>
      <c r="O6" s="1038"/>
      <c r="P6" s="1038"/>
      <c r="Q6" s="1038"/>
      <c r="R6" s="1038"/>
      <c r="S6" s="1038"/>
      <c r="T6" s="1038"/>
      <c r="U6" s="1038"/>
      <c r="V6" s="1038"/>
      <c r="W6" s="1038"/>
      <c r="X6" s="1038"/>
      <c r="Y6" s="1038"/>
      <c r="Z6" s="1038"/>
      <c r="AA6" s="1038"/>
      <c r="AB6" s="1038"/>
      <c r="AC6" s="1038"/>
      <c r="AD6" s="1038"/>
      <c r="AE6" s="1038"/>
      <c r="AF6" s="1038"/>
      <c r="AG6" s="1038"/>
      <c r="AH6" s="1038"/>
      <c r="AI6" s="1038"/>
      <c r="AJ6" s="1038"/>
      <c r="AK6" s="1038"/>
      <c r="AL6" s="1038"/>
      <c r="AM6" s="1038"/>
      <c r="AN6" s="1038"/>
      <c r="AO6" s="1038"/>
      <c r="AP6" s="1038"/>
      <c r="AQ6" s="1038"/>
    </row>
    <row r="7" spans="1:54" ht="17.7" customHeight="1" thickBot="1" x14ac:dyDescent="0.3">
      <c r="A7" s="387">
        <v>0</v>
      </c>
      <c r="B7" s="387">
        <v>0</v>
      </c>
      <c r="F7" s="1029"/>
      <c r="G7" s="1037"/>
      <c r="H7" s="1039"/>
      <c r="I7" s="1039"/>
      <c r="J7" s="1039"/>
      <c r="K7" s="1039"/>
      <c r="L7" s="1039"/>
      <c r="M7" s="1039"/>
      <c r="N7" s="1039"/>
      <c r="O7" s="1039"/>
      <c r="P7" s="1039"/>
      <c r="Q7" s="1039"/>
      <c r="R7" s="1039"/>
      <c r="S7" s="1039"/>
      <c r="T7" s="1039"/>
      <c r="U7" s="1039"/>
      <c r="V7" s="1039"/>
      <c r="W7" s="1039"/>
      <c r="X7" s="1039"/>
      <c r="Y7" s="1039"/>
      <c r="Z7" s="1039"/>
      <c r="AA7" s="1039"/>
      <c r="AB7" s="1039"/>
      <c r="AC7" s="1039"/>
      <c r="AD7" s="1039"/>
      <c r="AE7" s="1039"/>
      <c r="AF7" s="1039"/>
      <c r="AG7" s="1039"/>
      <c r="AH7" s="1039"/>
      <c r="AI7" s="1039"/>
      <c r="AJ7" s="1039"/>
      <c r="AK7" s="1039"/>
      <c r="AL7" s="1039"/>
      <c r="AM7" s="1039"/>
      <c r="AN7" s="1039"/>
      <c r="AO7" s="1039"/>
      <c r="AP7" s="1039"/>
      <c r="AQ7" s="1039"/>
    </row>
    <row r="8" spans="1:54" ht="14.25" customHeight="1" thickBot="1" x14ac:dyDescent="0.3">
      <c r="A8" s="387">
        <v>0</v>
      </c>
      <c r="B8" s="387">
        <v>0</v>
      </c>
      <c r="G8" s="642"/>
      <c r="H8" s="1026" t="s">
        <v>3</v>
      </c>
      <c r="I8" s="1027"/>
      <c r="J8" s="1028"/>
      <c r="K8" s="1026" t="s">
        <v>4</v>
      </c>
      <c r="L8" s="1027"/>
      <c r="M8" s="1028"/>
      <c r="N8" s="1026" t="s">
        <v>5</v>
      </c>
      <c r="O8" s="1027"/>
      <c r="P8" s="1028"/>
      <c r="Q8" s="1026" t="s">
        <v>6</v>
      </c>
      <c r="R8" s="1027"/>
      <c r="S8" s="1028"/>
      <c r="T8" s="1026" t="s">
        <v>7</v>
      </c>
      <c r="U8" s="1027"/>
      <c r="V8" s="1028"/>
      <c r="W8" s="1026" t="s">
        <v>8</v>
      </c>
      <c r="X8" s="1027"/>
      <c r="Y8" s="1028"/>
      <c r="Z8" s="1026" t="s">
        <v>9</v>
      </c>
      <c r="AA8" s="1027"/>
      <c r="AB8" s="1028"/>
      <c r="AC8" s="1026" t="s">
        <v>10</v>
      </c>
      <c r="AD8" s="1027"/>
      <c r="AE8" s="1028"/>
      <c r="AF8" s="1026" t="s">
        <v>11</v>
      </c>
      <c r="AG8" s="1027"/>
      <c r="AH8" s="1028"/>
      <c r="AI8" s="1026" t="s">
        <v>12</v>
      </c>
      <c r="AJ8" s="1027"/>
      <c r="AK8" s="1028"/>
      <c r="AL8" s="1026" t="s">
        <v>13</v>
      </c>
      <c r="AM8" s="1027"/>
      <c r="AN8" s="1028"/>
      <c r="AO8" s="1026" t="s">
        <v>14</v>
      </c>
      <c r="AP8" s="1027"/>
      <c r="AQ8" s="1028"/>
    </row>
    <row r="9" spans="1:54" s="388" customFormat="1" ht="40.5" customHeight="1" thickBot="1" x14ac:dyDescent="0.3">
      <c r="A9" s="388">
        <v>0</v>
      </c>
      <c r="B9" s="388">
        <v>0</v>
      </c>
      <c r="C9" s="643" t="s">
        <v>197</v>
      </c>
      <c r="D9" s="643" t="s">
        <v>198</v>
      </c>
      <c r="E9" s="643" t="s">
        <v>199</v>
      </c>
      <c r="F9" s="643" t="s">
        <v>200</v>
      </c>
      <c r="G9" s="644" t="s">
        <v>201</v>
      </c>
      <c r="H9" s="645" t="s">
        <v>19</v>
      </c>
      <c r="I9" s="646" t="s">
        <v>20</v>
      </c>
      <c r="J9" s="647" t="s">
        <v>21</v>
      </c>
      <c r="K9" s="645" t="s">
        <v>19</v>
      </c>
      <c r="L9" s="646" t="s">
        <v>20</v>
      </c>
      <c r="M9" s="647" t="s">
        <v>21</v>
      </c>
      <c r="N9" s="645" t="s">
        <v>19</v>
      </c>
      <c r="O9" s="646" t="s">
        <v>20</v>
      </c>
      <c r="P9" s="647" t="s">
        <v>21</v>
      </c>
      <c r="Q9" s="645" t="s">
        <v>19</v>
      </c>
      <c r="R9" s="646" t="s">
        <v>20</v>
      </c>
      <c r="S9" s="647" t="s">
        <v>21</v>
      </c>
      <c r="T9" s="645" t="s">
        <v>19</v>
      </c>
      <c r="U9" s="646" t="s">
        <v>20</v>
      </c>
      <c r="V9" s="647" t="s">
        <v>21</v>
      </c>
      <c r="W9" s="645" t="s">
        <v>19</v>
      </c>
      <c r="X9" s="646" t="s">
        <v>20</v>
      </c>
      <c r="Y9" s="647" t="s">
        <v>21</v>
      </c>
      <c r="Z9" s="645" t="s">
        <v>19</v>
      </c>
      <c r="AA9" s="646" t="s">
        <v>20</v>
      </c>
      <c r="AB9" s="647" t="s">
        <v>21</v>
      </c>
      <c r="AC9" s="645" t="s">
        <v>19</v>
      </c>
      <c r="AD9" s="646" t="s">
        <v>20</v>
      </c>
      <c r="AE9" s="647" t="s">
        <v>21</v>
      </c>
      <c r="AF9" s="645" t="s">
        <v>19</v>
      </c>
      <c r="AG9" s="646" t="s">
        <v>20</v>
      </c>
      <c r="AH9" s="647" t="s">
        <v>21</v>
      </c>
      <c r="AI9" s="645" t="s">
        <v>19</v>
      </c>
      <c r="AJ9" s="646" t="s">
        <v>20</v>
      </c>
      <c r="AK9" s="647" t="s">
        <v>21</v>
      </c>
      <c r="AL9" s="645" t="s">
        <v>19</v>
      </c>
      <c r="AM9" s="646" t="s">
        <v>20</v>
      </c>
      <c r="AN9" s="647" t="s">
        <v>21</v>
      </c>
      <c r="AO9" s="645" t="s">
        <v>19</v>
      </c>
      <c r="AP9" s="646" t="s">
        <v>20</v>
      </c>
      <c r="AQ9" s="647" t="s">
        <v>21</v>
      </c>
      <c r="AR9" s="648" t="s">
        <v>167</v>
      </c>
      <c r="AS9" s="649" t="s">
        <v>202</v>
      </c>
      <c r="AT9" s="650" t="s">
        <v>203</v>
      </c>
      <c r="AU9" s="651" t="s">
        <v>204</v>
      </c>
      <c r="AV9" s="652" t="s">
        <v>203</v>
      </c>
      <c r="AW9" s="653" t="s">
        <v>205</v>
      </c>
      <c r="AX9" s="654" t="s">
        <v>203</v>
      </c>
      <c r="AY9" s="655" t="s">
        <v>206</v>
      </c>
      <c r="AZ9" s="656" t="s">
        <v>207</v>
      </c>
      <c r="BA9" s="657" t="s">
        <v>208</v>
      </c>
      <c r="BB9" s="658" t="s">
        <v>209</v>
      </c>
    </row>
    <row r="10" spans="1:54" ht="22.95" customHeight="1" x14ac:dyDescent="0.25">
      <c r="C10" s="659">
        <v>1</v>
      </c>
      <c r="D10" s="1147" t="s">
        <v>210</v>
      </c>
      <c r="E10" s="660" t="s">
        <v>211</v>
      </c>
      <c r="F10" s="661" t="s">
        <v>212</v>
      </c>
      <c r="G10" s="754" t="s">
        <v>213</v>
      </c>
      <c r="H10" s="662">
        <v>0</v>
      </c>
      <c r="I10" s="663">
        <v>1</v>
      </c>
      <c r="J10" s="664">
        <v>2</v>
      </c>
      <c r="K10" s="662">
        <v>0</v>
      </c>
      <c r="L10" s="663">
        <v>0</v>
      </c>
      <c r="M10" s="664">
        <v>0</v>
      </c>
      <c r="N10" s="662">
        <v>3</v>
      </c>
      <c r="O10" s="663">
        <v>3</v>
      </c>
      <c r="P10" s="664">
        <v>1</v>
      </c>
      <c r="Q10" s="662">
        <v>0</v>
      </c>
      <c r="R10" s="663">
        <v>1</v>
      </c>
      <c r="S10" s="664">
        <v>0</v>
      </c>
      <c r="T10" s="662">
        <v>5</v>
      </c>
      <c r="U10" s="663">
        <v>1</v>
      </c>
      <c r="V10" s="664">
        <v>3</v>
      </c>
      <c r="W10" s="662">
        <v>3</v>
      </c>
      <c r="X10" s="663">
        <v>0</v>
      </c>
      <c r="Y10" s="664">
        <v>1</v>
      </c>
      <c r="Z10" s="662">
        <v>0</v>
      </c>
      <c r="AA10" s="663">
        <v>1</v>
      </c>
      <c r="AB10" s="664">
        <v>0</v>
      </c>
      <c r="AC10" s="662">
        <v>3</v>
      </c>
      <c r="AD10" s="663">
        <v>1</v>
      </c>
      <c r="AE10" s="664">
        <v>1</v>
      </c>
      <c r="AF10" s="665">
        <v>0</v>
      </c>
      <c r="AG10" s="666">
        <v>1</v>
      </c>
      <c r="AH10" s="667">
        <v>1</v>
      </c>
      <c r="AI10" s="665">
        <v>0</v>
      </c>
      <c r="AJ10" s="666">
        <v>1</v>
      </c>
      <c r="AK10" s="667">
        <v>0</v>
      </c>
      <c r="AL10" s="665">
        <v>0</v>
      </c>
      <c r="AM10" s="666">
        <v>0</v>
      </c>
      <c r="AN10" s="667">
        <v>1</v>
      </c>
      <c r="AO10" s="665">
        <v>0</v>
      </c>
      <c r="AP10" s="666">
        <v>0</v>
      </c>
      <c r="AQ10" s="667">
        <v>2</v>
      </c>
      <c r="AR10" s="668">
        <f t="shared" ref="AR10:AR77" si="0">SUM(H10:AQ10)</f>
        <v>36</v>
      </c>
      <c r="AS10" s="669">
        <f>H10+K10+N10+Q10+T10+W10+Z10+AC10+AF10+AI10+AL10+AO10</f>
        <v>14</v>
      </c>
      <c r="AT10" s="670">
        <f>AS10/AR10</f>
        <v>0.3888888888888889</v>
      </c>
      <c r="AU10" s="671">
        <f t="shared" ref="AU10:AU75" si="1">I10+L10+O10+R10+U10+X10+AA10+AD10+AG10+AJ10+AM10+AP10</f>
        <v>10</v>
      </c>
      <c r="AV10" s="672">
        <f>AU10/AR10</f>
        <v>0.27777777777777779</v>
      </c>
      <c r="AW10" s="673">
        <f>J10+M10+P10+S10+V10+Y10+AB10+AE10+AH10+AK10+AN10+AQ10</f>
        <v>12</v>
      </c>
      <c r="AX10" s="674">
        <f>AW10/AR10</f>
        <v>0.33333333333333331</v>
      </c>
      <c r="AY10" s="675">
        <f>AS10/SUM($AR$10:$AR$27)</f>
        <v>3.4482758620689655E-2</v>
      </c>
      <c r="AZ10" s="676">
        <f>AU10/SUM($AR$10:$AR$27)</f>
        <v>2.4630541871921183E-2</v>
      </c>
      <c r="BA10" s="677">
        <f>AW10/SUM($AR$10:$AR$27)</f>
        <v>2.9556650246305417E-2</v>
      </c>
      <c r="BB10" s="678">
        <f>AR10/$AR$114</f>
        <v>9.8873935731941774E-3</v>
      </c>
    </row>
    <row r="11" spans="1:54" ht="22.95" customHeight="1" x14ac:dyDescent="0.25">
      <c r="C11" s="679">
        <v>2</v>
      </c>
      <c r="D11" s="1148" t="s">
        <v>214</v>
      </c>
      <c r="E11" s="680" t="s">
        <v>215</v>
      </c>
      <c r="F11" s="681" t="s">
        <v>216</v>
      </c>
      <c r="G11" s="755" t="s">
        <v>217</v>
      </c>
      <c r="H11" s="682">
        <v>0</v>
      </c>
      <c r="I11" s="683">
        <v>1</v>
      </c>
      <c r="J11" s="684">
        <v>0</v>
      </c>
      <c r="K11" s="682">
        <v>0</v>
      </c>
      <c r="L11" s="683">
        <v>0</v>
      </c>
      <c r="M11" s="684">
        <v>0</v>
      </c>
      <c r="N11" s="682">
        <v>0</v>
      </c>
      <c r="O11" s="683">
        <v>0</v>
      </c>
      <c r="P11" s="684">
        <v>1</v>
      </c>
      <c r="Q11" s="682">
        <v>1</v>
      </c>
      <c r="R11" s="683">
        <v>1</v>
      </c>
      <c r="S11" s="684">
        <v>0</v>
      </c>
      <c r="T11" s="682">
        <v>1</v>
      </c>
      <c r="U11" s="683">
        <v>0</v>
      </c>
      <c r="V11" s="684">
        <v>0</v>
      </c>
      <c r="W11" s="682">
        <v>0</v>
      </c>
      <c r="X11" s="683">
        <v>0</v>
      </c>
      <c r="Y11" s="684">
        <v>0</v>
      </c>
      <c r="Z11" s="682">
        <v>0</v>
      </c>
      <c r="AA11" s="683">
        <v>0</v>
      </c>
      <c r="AB11" s="684">
        <v>0</v>
      </c>
      <c r="AC11" s="682">
        <v>1</v>
      </c>
      <c r="AD11" s="683">
        <v>0</v>
      </c>
      <c r="AE11" s="684">
        <v>0</v>
      </c>
      <c r="AF11" s="685">
        <v>0</v>
      </c>
      <c r="AG11" s="686">
        <v>1</v>
      </c>
      <c r="AH11" s="687">
        <v>1</v>
      </c>
      <c r="AI11" s="685">
        <v>0</v>
      </c>
      <c r="AJ11" s="686">
        <v>0</v>
      </c>
      <c r="AK11" s="687">
        <v>1</v>
      </c>
      <c r="AL11" s="685">
        <v>1</v>
      </c>
      <c r="AM11" s="686">
        <v>0</v>
      </c>
      <c r="AN11" s="687">
        <v>1</v>
      </c>
      <c r="AO11" s="685">
        <v>0</v>
      </c>
      <c r="AP11" s="686">
        <v>0</v>
      </c>
      <c r="AQ11" s="687">
        <v>1</v>
      </c>
      <c r="AR11" s="688">
        <f t="shared" si="0"/>
        <v>12</v>
      </c>
      <c r="AS11" s="689">
        <f t="shared" ref="AS11:AS76" si="2">H11+K11+N11+Q11+T11+W11+Z11+AC11+AF11+AI11+AL11+AO11</f>
        <v>4</v>
      </c>
      <c r="AT11" s="690">
        <f>AS11/AR11</f>
        <v>0.33333333333333331</v>
      </c>
      <c r="AU11" s="691">
        <f t="shared" si="1"/>
        <v>3</v>
      </c>
      <c r="AV11" s="692">
        <f>AU11/AR11</f>
        <v>0.25</v>
      </c>
      <c r="AW11" s="693">
        <f t="shared" ref="AW11:AW76" si="3">J11+M11+P11+S11+V11+Y11+AB11+AE11+AH11+AK11+AN11+AQ11</f>
        <v>5</v>
      </c>
      <c r="AX11" s="694">
        <f>AW11/AR11</f>
        <v>0.41666666666666669</v>
      </c>
      <c r="AY11" s="695">
        <f>AS11/SUM($AR$10:$AR$27)</f>
        <v>9.852216748768473E-3</v>
      </c>
      <c r="AZ11" s="676">
        <f>AU11/SUM($AR$10:$AR$27)</f>
        <v>7.3891625615763543E-3</v>
      </c>
      <c r="BA11" s="677">
        <f>AW11/SUM($AR$10:$AR$27)</f>
        <v>1.2315270935960592E-2</v>
      </c>
      <c r="BB11" s="678">
        <f>AR11/$AR$114</f>
        <v>3.2957978577313925E-3</v>
      </c>
    </row>
    <row r="12" spans="1:54" ht="22.95" customHeight="1" x14ac:dyDescent="0.25">
      <c r="C12" s="679">
        <v>3</v>
      </c>
      <c r="D12" s="1148" t="s">
        <v>218</v>
      </c>
      <c r="E12" s="680" t="s">
        <v>215</v>
      </c>
      <c r="F12" s="681" t="s">
        <v>216</v>
      </c>
      <c r="G12" s="755" t="s">
        <v>219</v>
      </c>
      <c r="H12" s="682">
        <v>0</v>
      </c>
      <c r="I12" s="683">
        <v>0</v>
      </c>
      <c r="J12" s="684">
        <v>0</v>
      </c>
      <c r="K12" s="682">
        <v>0</v>
      </c>
      <c r="L12" s="683">
        <v>0</v>
      </c>
      <c r="M12" s="684">
        <v>0</v>
      </c>
      <c r="N12" s="682">
        <v>0</v>
      </c>
      <c r="O12" s="683">
        <v>1</v>
      </c>
      <c r="P12" s="684">
        <v>0</v>
      </c>
      <c r="Q12" s="682">
        <v>1</v>
      </c>
      <c r="R12" s="683">
        <v>1</v>
      </c>
      <c r="S12" s="684">
        <v>0</v>
      </c>
      <c r="T12" s="682">
        <v>1</v>
      </c>
      <c r="U12" s="683">
        <v>1</v>
      </c>
      <c r="V12" s="684">
        <v>0</v>
      </c>
      <c r="W12" s="682">
        <v>0</v>
      </c>
      <c r="X12" s="683">
        <v>0</v>
      </c>
      <c r="Y12" s="684">
        <v>0</v>
      </c>
      <c r="Z12" s="682">
        <v>0</v>
      </c>
      <c r="AA12" s="683">
        <v>0</v>
      </c>
      <c r="AB12" s="684">
        <v>1</v>
      </c>
      <c r="AC12" s="682">
        <v>1</v>
      </c>
      <c r="AD12" s="683">
        <v>1</v>
      </c>
      <c r="AE12" s="684">
        <v>0</v>
      </c>
      <c r="AF12" s="685">
        <v>0</v>
      </c>
      <c r="AG12" s="686">
        <v>0</v>
      </c>
      <c r="AH12" s="687">
        <v>0</v>
      </c>
      <c r="AI12" s="685">
        <v>2</v>
      </c>
      <c r="AJ12" s="686">
        <v>0</v>
      </c>
      <c r="AK12" s="687">
        <v>1</v>
      </c>
      <c r="AL12" s="685">
        <v>1</v>
      </c>
      <c r="AM12" s="686">
        <v>0</v>
      </c>
      <c r="AN12" s="687">
        <v>0</v>
      </c>
      <c r="AO12" s="685">
        <v>0</v>
      </c>
      <c r="AP12" s="686">
        <v>0</v>
      </c>
      <c r="AQ12" s="687">
        <v>0</v>
      </c>
      <c r="AR12" s="688">
        <f t="shared" si="0"/>
        <v>12</v>
      </c>
      <c r="AS12" s="689">
        <f t="shared" si="2"/>
        <v>6</v>
      </c>
      <c r="AT12" s="690">
        <f t="shared" ref="AT12:AT75" si="4">AS12/AR12</f>
        <v>0.5</v>
      </c>
      <c r="AU12" s="691">
        <f t="shared" si="1"/>
        <v>4</v>
      </c>
      <c r="AV12" s="692">
        <f t="shared" ref="AV12:AV75" si="5">AU12/AR12</f>
        <v>0.33333333333333331</v>
      </c>
      <c r="AW12" s="693">
        <f t="shared" si="3"/>
        <v>2</v>
      </c>
      <c r="AX12" s="694">
        <f t="shared" ref="AX12:AX75" si="6">AW12/AR12</f>
        <v>0.16666666666666666</v>
      </c>
      <c r="AY12" s="695">
        <f t="shared" ref="AY12:AY26" si="7">AS12/SUM($AR$10:$AR$27)</f>
        <v>1.4778325123152709E-2</v>
      </c>
      <c r="AZ12" s="676">
        <f t="shared" ref="AZ12:AZ26" si="8">AU12/SUM($AR$10:$AR$27)</f>
        <v>9.852216748768473E-3</v>
      </c>
      <c r="BA12" s="677">
        <f t="shared" ref="BA12:BA26" si="9">AW12/SUM($AR$10:$AR$27)</f>
        <v>4.9261083743842365E-3</v>
      </c>
      <c r="BB12" s="678">
        <f t="shared" ref="BB12:BB75" si="10">AR12/$AR$114</f>
        <v>3.2957978577313925E-3</v>
      </c>
    </row>
    <row r="13" spans="1:54" ht="22.95" customHeight="1" x14ac:dyDescent="0.25">
      <c r="A13" s="387">
        <v>0</v>
      </c>
      <c r="B13" s="387">
        <v>0</v>
      </c>
      <c r="C13" s="679">
        <v>4</v>
      </c>
      <c r="D13" s="1148" t="s">
        <v>220</v>
      </c>
      <c r="E13" s="680" t="s">
        <v>221</v>
      </c>
      <c r="F13" s="696" t="s">
        <v>216</v>
      </c>
      <c r="G13" s="756" t="s">
        <v>222</v>
      </c>
      <c r="H13" s="682">
        <v>0</v>
      </c>
      <c r="I13" s="683">
        <v>0</v>
      </c>
      <c r="J13" s="684">
        <v>1</v>
      </c>
      <c r="K13" s="682">
        <v>1</v>
      </c>
      <c r="L13" s="683">
        <v>1</v>
      </c>
      <c r="M13" s="684">
        <v>0</v>
      </c>
      <c r="N13" s="682">
        <v>0</v>
      </c>
      <c r="O13" s="683">
        <v>0</v>
      </c>
      <c r="P13" s="684">
        <v>0</v>
      </c>
      <c r="Q13" s="682">
        <v>1</v>
      </c>
      <c r="R13" s="683">
        <v>1</v>
      </c>
      <c r="S13" s="684">
        <v>1</v>
      </c>
      <c r="T13" s="682">
        <v>2</v>
      </c>
      <c r="U13" s="683">
        <v>1</v>
      </c>
      <c r="V13" s="684">
        <v>1</v>
      </c>
      <c r="W13" s="682">
        <v>2</v>
      </c>
      <c r="X13" s="683">
        <v>0</v>
      </c>
      <c r="Y13" s="684">
        <v>1</v>
      </c>
      <c r="Z13" s="682">
        <v>1</v>
      </c>
      <c r="AA13" s="683">
        <v>0</v>
      </c>
      <c r="AB13" s="684">
        <v>0</v>
      </c>
      <c r="AC13" s="682">
        <v>2</v>
      </c>
      <c r="AD13" s="683">
        <v>1</v>
      </c>
      <c r="AE13" s="684">
        <v>1</v>
      </c>
      <c r="AF13" s="685">
        <v>2</v>
      </c>
      <c r="AG13" s="686">
        <v>1</v>
      </c>
      <c r="AH13" s="687">
        <v>0</v>
      </c>
      <c r="AI13" s="685">
        <v>0</v>
      </c>
      <c r="AJ13" s="686">
        <v>1</v>
      </c>
      <c r="AK13" s="687">
        <v>2</v>
      </c>
      <c r="AL13" s="685">
        <v>1</v>
      </c>
      <c r="AM13" s="686">
        <v>0</v>
      </c>
      <c r="AN13" s="687">
        <v>2</v>
      </c>
      <c r="AO13" s="685">
        <v>2</v>
      </c>
      <c r="AP13" s="686">
        <v>1</v>
      </c>
      <c r="AQ13" s="687">
        <v>0</v>
      </c>
      <c r="AR13" s="697">
        <f t="shared" si="0"/>
        <v>30</v>
      </c>
      <c r="AS13" s="689">
        <f t="shared" si="2"/>
        <v>14</v>
      </c>
      <c r="AT13" s="690">
        <f t="shared" si="4"/>
        <v>0.46666666666666667</v>
      </c>
      <c r="AU13" s="691">
        <f t="shared" si="1"/>
        <v>7</v>
      </c>
      <c r="AV13" s="692">
        <f t="shared" si="5"/>
        <v>0.23333333333333334</v>
      </c>
      <c r="AW13" s="693">
        <f t="shared" si="3"/>
        <v>9</v>
      </c>
      <c r="AX13" s="694">
        <f t="shared" si="6"/>
        <v>0.3</v>
      </c>
      <c r="AY13" s="695">
        <f t="shared" si="7"/>
        <v>3.4482758620689655E-2</v>
      </c>
      <c r="AZ13" s="676">
        <f t="shared" si="8"/>
        <v>1.7241379310344827E-2</v>
      </c>
      <c r="BA13" s="677">
        <f t="shared" si="9"/>
        <v>2.2167487684729065E-2</v>
      </c>
      <c r="BB13" s="678">
        <f t="shared" si="10"/>
        <v>8.2394946443284812E-3</v>
      </c>
    </row>
    <row r="14" spans="1:54" ht="22.95" customHeight="1" x14ac:dyDescent="0.25">
      <c r="A14" s="387">
        <v>0</v>
      </c>
      <c r="B14" s="387">
        <v>0</v>
      </c>
      <c r="C14" s="679">
        <v>5</v>
      </c>
      <c r="D14" s="1148" t="s">
        <v>223</v>
      </c>
      <c r="E14" s="680" t="s">
        <v>224</v>
      </c>
      <c r="F14" s="681" t="s">
        <v>216</v>
      </c>
      <c r="G14" s="755" t="s">
        <v>225</v>
      </c>
      <c r="H14" s="682">
        <v>0</v>
      </c>
      <c r="I14" s="683">
        <v>0</v>
      </c>
      <c r="J14" s="684">
        <v>0</v>
      </c>
      <c r="K14" s="682">
        <v>1</v>
      </c>
      <c r="L14" s="683">
        <v>2</v>
      </c>
      <c r="M14" s="684">
        <v>2</v>
      </c>
      <c r="N14" s="682">
        <v>0</v>
      </c>
      <c r="O14" s="683">
        <v>0</v>
      </c>
      <c r="P14" s="684">
        <v>0</v>
      </c>
      <c r="Q14" s="682">
        <v>1</v>
      </c>
      <c r="R14" s="683">
        <v>0</v>
      </c>
      <c r="S14" s="684">
        <v>0</v>
      </c>
      <c r="T14" s="682">
        <v>0</v>
      </c>
      <c r="U14" s="683">
        <v>2</v>
      </c>
      <c r="V14" s="684">
        <v>1</v>
      </c>
      <c r="W14" s="682">
        <v>2</v>
      </c>
      <c r="X14" s="683">
        <v>0</v>
      </c>
      <c r="Y14" s="684">
        <v>0</v>
      </c>
      <c r="Z14" s="682">
        <v>0</v>
      </c>
      <c r="AA14" s="683">
        <v>0</v>
      </c>
      <c r="AB14" s="684">
        <v>0</v>
      </c>
      <c r="AC14" s="682">
        <v>1</v>
      </c>
      <c r="AD14" s="683">
        <v>0</v>
      </c>
      <c r="AE14" s="684">
        <v>0</v>
      </c>
      <c r="AF14" s="685">
        <v>1</v>
      </c>
      <c r="AG14" s="686">
        <v>0</v>
      </c>
      <c r="AH14" s="687">
        <v>0</v>
      </c>
      <c r="AI14" s="685">
        <v>0</v>
      </c>
      <c r="AJ14" s="686">
        <v>2</v>
      </c>
      <c r="AK14" s="687">
        <v>2</v>
      </c>
      <c r="AL14" s="685">
        <v>2</v>
      </c>
      <c r="AM14" s="686">
        <v>0</v>
      </c>
      <c r="AN14" s="687">
        <v>0</v>
      </c>
      <c r="AO14" s="685">
        <v>1</v>
      </c>
      <c r="AP14" s="686">
        <v>0</v>
      </c>
      <c r="AQ14" s="687">
        <v>0</v>
      </c>
      <c r="AR14" s="688">
        <f t="shared" si="0"/>
        <v>20</v>
      </c>
      <c r="AS14" s="689">
        <f t="shared" si="2"/>
        <v>9</v>
      </c>
      <c r="AT14" s="690">
        <f t="shared" si="4"/>
        <v>0.45</v>
      </c>
      <c r="AU14" s="691">
        <f t="shared" si="1"/>
        <v>6</v>
      </c>
      <c r="AV14" s="692">
        <f t="shared" si="5"/>
        <v>0.3</v>
      </c>
      <c r="AW14" s="693">
        <f t="shared" si="3"/>
        <v>5</v>
      </c>
      <c r="AX14" s="694">
        <f t="shared" si="6"/>
        <v>0.25</v>
      </c>
      <c r="AY14" s="695">
        <f t="shared" si="7"/>
        <v>2.2167487684729065E-2</v>
      </c>
      <c r="AZ14" s="676">
        <f t="shared" si="8"/>
        <v>1.4778325123152709E-2</v>
      </c>
      <c r="BA14" s="677">
        <f t="shared" si="9"/>
        <v>1.2315270935960592E-2</v>
      </c>
      <c r="BB14" s="678">
        <f t="shared" si="10"/>
        <v>5.4929964295523208E-3</v>
      </c>
    </row>
    <row r="15" spans="1:54" ht="22.95" customHeight="1" x14ac:dyDescent="0.25">
      <c r="C15" s="679">
        <v>6</v>
      </c>
      <c r="D15" s="1148" t="s">
        <v>226</v>
      </c>
      <c r="E15" s="680" t="s">
        <v>224</v>
      </c>
      <c r="F15" s="696" t="s">
        <v>216</v>
      </c>
      <c r="G15" s="755" t="s">
        <v>227</v>
      </c>
      <c r="H15" s="682">
        <v>0</v>
      </c>
      <c r="I15" s="683">
        <v>1</v>
      </c>
      <c r="J15" s="684">
        <v>0</v>
      </c>
      <c r="K15" s="682">
        <v>0</v>
      </c>
      <c r="L15" s="683">
        <v>0</v>
      </c>
      <c r="M15" s="684">
        <v>0</v>
      </c>
      <c r="N15" s="682">
        <v>0</v>
      </c>
      <c r="O15" s="683">
        <v>0</v>
      </c>
      <c r="P15" s="684">
        <v>0</v>
      </c>
      <c r="Q15" s="682">
        <v>2</v>
      </c>
      <c r="R15" s="683">
        <v>0</v>
      </c>
      <c r="S15" s="684">
        <v>0</v>
      </c>
      <c r="T15" s="682">
        <v>0</v>
      </c>
      <c r="U15" s="683">
        <v>0</v>
      </c>
      <c r="V15" s="684">
        <v>0</v>
      </c>
      <c r="W15" s="682">
        <v>0</v>
      </c>
      <c r="X15" s="683">
        <v>0</v>
      </c>
      <c r="Y15" s="684">
        <v>0</v>
      </c>
      <c r="Z15" s="682">
        <v>0</v>
      </c>
      <c r="AA15" s="683">
        <v>0</v>
      </c>
      <c r="AB15" s="684">
        <v>0</v>
      </c>
      <c r="AC15" s="682">
        <v>0</v>
      </c>
      <c r="AD15" s="683">
        <v>0</v>
      </c>
      <c r="AE15" s="684">
        <v>0</v>
      </c>
      <c r="AF15" s="685">
        <v>0</v>
      </c>
      <c r="AG15" s="686">
        <v>0</v>
      </c>
      <c r="AH15" s="687">
        <v>0</v>
      </c>
      <c r="AI15" s="685">
        <v>0</v>
      </c>
      <c r="AJ15" s="686">
        <v>0</v>
      </c>
      <c r="AK15" s="687">
        <v>0</v>
      </c>
      <c r="AL15" s="685">
        <v>0</v>
      </c>
      <c r="AM15" s="686">
        <v>0</v>
      </c>
      <c r="AN15" s="687">
        <v>0</v>
      </c>
      <c r="AO15" s="685">
        <v>0</v>
      </c>
      <c r="AP15" s="686">
        <v>0</v>
      </c>
      <c r="AQ15" s="687">
        <v>0</v>
      </c>
      <c r="AR15" s="697">
        <f t="shared" si="0"/>
        <v>3</v>
      </c>
      <c r="AS15" s="689">
        <f t="shared" si="2"/>
        <v>2</v>
      </c>
      <c r="AT15" s="690">
        <f t="shared" si="4"/>
        <v>0.66666666666666663</v>
      </c>
      <c r="AU15" s="691">
        <f t="shared" si="1"/>
        <v>1</v>
      </c>
      <c r="AV15" s="692">
        <f t="shared" si="5"/>
        <v>0.33333333333333331</v>
      </c>
      <c r="AW15" s="693">
        <f t="shared" si="3"/>
        <v>0</v>
      </c>
      <c r="AX15" s="694">
        <f t="shared" si="6"/>
        <v>0</v>
      </c>
      <c r="AY15" s="695">
        <f t="shared" si="7"/>
        <v>4.9261083743842365E-3</v>
      </c>
      <c r="AZ15" s="676">
        <f t="shared" si="8"/>
        <v>2.4630541871921183E-3</v>
      </c>
      <c r="BA15" s="677">
        <f t="shared" si="9"/>
        <v>0</v>
      </c>
      <c r="BB15" s="678">
        <f t="shared" si="10"/>
        <v>8.2394946443284812E-4</v>
      </c>
    </row>
    <row r="16" spans="1:54" ht="22.95" customHeight="1" x14ac:dyDescent="0.25">
      <c r="A16" s="387">
        <v>0</v>
      </c>
      <c r="B16" s="387">
        <v>0</v>
      </c>
      <c r="C16" s="679">
        <v>7</v>
      </c>
      <c r="D16" s="1148" t="s">
        <v>228</v>
      </c>
      <c r="E16" s="680" t="s">
        <v>224</v>
      </c>
      <c r="F16" s="681" t="s">
        <v>216</v>
      </c>
      <c r="G16" s="755" t="s">
        <v>229</v>
      </c>
      <c r="H16" s="682">
        <v>1</v>
      </c>
      <c r="I16" s="683">
        <v>2</v>
      </c>
      <c r="J16" s="684">
        <v>4</v>
      </c>
      <c r="K16" s="682">
        <v>5</v>
      </c>
      <c r="L16" s="683">
        <v>1</v>
      </c>
      <c r="M16" s="684">
        <v>3</v>
      </c>
      <c r="N16" s="682">
        <v>8</v>
      </c>
      <c r="O16" s="683">
        <v>2</v>
      </c>
      <c r="P16" s="684">
        <v>6</v>
      </c>
      <c r="Q16" s="682">
        <v>4</v>
      </c>
      <c r="R16" s="683">
        <v>0</v>
      </c>
      <c r="S16" s="684">
        <v>5</v>
      </c>
      <c r="T16" s="682">
        <v>12</v>
      </c>
      <c r="U16" s="683">
        <v>0</v>
      </c>
      <c r="V16" s="684">
        <v>5</v>
      </c>
      <c r="W16" s="682">
        <v>5</v>
      </c>
      <c r="X16" s="683">
        <v>3</v>
      </c>
      <c r="Y16" s="684">
        <v>4</v>
      </c>
      <c r="Z16" s="682">
        <v>6</v>
      </c>
      <c r="AA16" s="683">
        <v>3</v>
      </c>
      <c r="AB16" s="684">
        <v>3</v>
      </c>
      <c r="AC16" s="682">
        <v>6</v>
      </c>
      <c r="AD16" s="683">
        <v>1</v>
      </c>
      <c r="AE16" s="684">
        <v>4</v>
      </c>
      <c r="AF16" s="685">
        <v>9</v>
      </c>
      <c r="AG16" s="686">
        <v>0</v>
      </c>
      <c r="AH16" s="687">
        <v>3</v>
      </c>
      <c r="AI16" s="685">
        <v>6</v>
      </c>
      <c r="AJ16" s="686">
        <v>0</v>
      </c>
      <c r="AK16" s="687">
        <v>4</v>
      </c>
      <c r="AL16" s="685">
        <v>9</v>
      </c>
      <c r="AM16" s="686">
        <v>2</v>
      </c>
      <c r="AN16" s="687">
        <v>7</v>
      </c>
      <c r="AO16" s="685">
        <v>9</v>
      </c>
      <c r="AP16" s="686">
        <v>1</v>
      </c>
      <c r="AQ16" s="687">
        <v>1</v>
      </c>
      <c r="AR16" s="688">
        <f t="shared" si="0"/>
        <v>144</v>
      </c>
      <c r="AS16" s="689">
        <f t="shared" si="2"/>
        <v>80</v>
      </c>
      <c r="AT16" s="690">
        <f t="shared" si="4"/>
        <v>0.55555555555555558</v>
      </c>
      <c r="AU16" s="691">
        <f t="shared" si="1"/>
        <v>15</v>
      </c>
      <c r="AV16" s="692">
        <f t="shared" si="5"/>
        <v>0.10416666666666667</v>
      </c>
      <c r="AW16" s="693">
        <f t="shared" si="3"/>
        <v>49</v>
      </c>
      <c r="AX16" s="694">
        <f t="shared" si="6"/>
        <v>0.34027777777777779</v>
      </c>
      <c r="AY16" s="695">
        <f t="shared" si="7"/>
        <v>0.19704433497536947</v>
      </c>
      <c r="AZ16" s="676">
        <f t="shared" si="8"/>
        <v>3.6945812807881777E-2</v>
      </c>
      <c r="BA16" s="677">
        <f t="shared" si="9"/>
        <v>0.1206896551724138</v>
      </c>
      <c r="BB16" s="678">
        <f t="shared" si="10"/>
        <v>3.954957429277671E-2</v>
      </c>
    </row>
    <row r="17" spans="1:54" ht="22.95" customHeight="1" x14ac:dyDescent="0.25">
      <c r="A17" s="387">
        <v>0</v>
      </c>
      <c r="B17" s="387">
        <v>0</v>
      </c>
      <c r="C17" s="679">
        <v>8</v>
      </c>
      <c r="D17" s="1148" t="s">
        <v>230</v>
      </c>
      <c r="E17" s="680" t="s">
        <v>224</v>
      </c>
      <c r="F17" s="681" t="s">
        <v>216</v>
      </c>
      <c r="G17" s="755" t="s">
        <v>231</v>
      </c>
      <c r="H17" s="682">
        <v>0</v>
      </c>
      <c r="I17" s="683">
        <v>0</v>
      </c>
      <c r="J17" s="684">
        <v>0</v>
      </c>
      <c r="K17" s="682">
        <v>0</v>
      </c>
      <c r="L17" s="683">
        <v>0</v>
      </c>
      <c r="M17" s="684">
        <v>0</v>
      </c>
      <c r="N17" s="682">
        <v>0</v>
      </c>
      <c r="O17" s="683">
        <v>0</v>
      </c>
      <c r="P17" s="684">
        <v>0</v>
      </c>
      <c r="Q17" s="682">
        <v>0</v>
      </c>
      <c r="R17" s="683">
        <v>0</v>
      </c>
      <c r="S17" s="684">
        <v>0</v>
      </c>
      <c r="T17" s="682">
        <v>0</v>
      </c>
      <c r="U17" s="683">
        <v>0</v>
      </c>
      <c r="V17" s="684">
        <v>0</v>
      </c>
      <c r="W17" s="682">
        <v>0</v>
      </c>
      <c r="X17" s="683">
        <v>0</v>
      </c>
      <c r="Y17" s="684">
        <v>0</v>
      </c>
      <c r="Z17" s="682">
        <v>0</v>
      </c>
      <c r="AA17" s="683">
        <v>0</v>
      </c>
      <c r="AB17" s="684">
        <v>0</v>
      </c>
      <c r="AC17" s="682">
        <v>0</v>
      </c>
      <c r="AD17" s="683">
        <v>0</v>
      </c>
      <c r="AE17" s="684">
        <v>0</v>
      </c>
      <c r="AF17" s="685">
        <v>0</v>
      </c>
      <c r="AG17" s="686">
        <v>0</v>
      </c>
      <c r="AH17" s="687">
        <v>0</v>
      </c>
      <c r="AI17" s="685">
        <v>0</v>
      </c>
      <c r="AJ17" s="686">
        <v>0</v>
      </c>
      <c r="AK17" s="687">
        <v>1</v>
      </c>
      <c r="AL17" s="685">
        <v>0</v>
      </c>
      <c r="AM17" s="686">
        <v>0</v>
      </c>
      <c r="AN17" s="687">
        <v>0</v>
      </c>
      <c r="AO17" s="685">
        <v>0</v>
      </c>
      <c r="AP17" s="686">
        <v>0</v>
      </c>
      <c r="AQ17" s="687">
        <v>0</v>
      </c>
      <c r="AR17" s="688">
        <f t="shared" si="0"/>
        <v>1</v>
      </c>
      <c r="AS17" s="689">
        <f t="shared" si="2"/>
        <v>0</v>
      </c>
      <c r="AT17" s="690">
        <f t="shared" si="4"/>
        <v>0</v>
      </c>
      <c r="AU17" s="691">
        <f t="shared" si="1"/>
        <v>0</v>
      </c>
      <c r="AV17" s="692">
        <f t="shared" si="5"/>
        <v>0</v>
      </c>
      <c r="AW17" s="693">
        <f t="shared" si="3"/>
        <v>1</v>
      </c>
      <c r="AX17" s="694">
        <f t="shared" si="6"/>
        <v>1</v>
      </c>
      <c r="AY17" s="695">
        <f t="shared" si="7"/>
        <v>0</v>
      </c>
      <c r="AZ17" s="676">
        <f t="shared" si="8"/>
        <v>0</v>
      </c>
      <c r="BA17" s="677">
        <f t="shared" si="9"/>
        <v>2.4630541871921183E-3</v>
      </c>
      <c r="BB17" s="678">
        <f t="shared" si="10"/>
        <v>2.7464982147761604E-4</v>
      </c>
    </row>
    <row r="18" spans="1:54" ht="22.95" customHeight="1" x14ac:dyDescent="0.25">
      <c r="C18" s="679">
        <v>9</v>
      </c>
      <c r="D18" s="1148" t="s">
        <v>232</v>
      </c>
      <c r="E18" s="680" t="s">
        <v>233</v>
      </c>
      <c r="F18" s="681" t="s">
        <v>234</v>
      </c>
      <c r="G18" s="755" t="s">
        <v>235</v>
      </c>
      <c r="H18" s="682">
        <v>0</v>
      </c>
      <c r="I18" s="683">
        <v>0</v>
      </c>
      <c r="J18" s="684">
        <v>0</v>
      </c>
      <c r="K18" s="682">
        <v>0</v>
      </c>
      <c r="L18" s="683">
        <v>0</v>
      </c>
      <c r="M18" s="684">
        <v>0</v>
      </c>
      <c r="N18" s="682">
        <v>0</v>
      </c>
      <c r="O18" s="683">
        <v>0</v>
      </c>
      <c r="P18" s="684">
        <v>0</v>
      </c>
      <c r="Q18" s="682">
        <v>0</v>
      </c>
      <c r="R18" s="683">
        <v>0</v>
      </c>
      <c r="S18" s="684">
        <v>0</v>
      </c>
      <c r="T18" s="682">
        <v>0</v>
      </c>
      <c r="U18" s="683">
        <v>0</v>
      </c>
      <c r="V18" s="684">
        <v>0</v>
      </c>
      <c r="W18" s="682">
        <v>0</v>
      </c>
      <c r="X18" s="683">
        <v>0</v>
      </c>
      <c r="Y18" s="684">
        <v>0</v>
      </c>
      <c r="Z18" s="682">
        <v>0</v>
      </c>
      <c r="AA18" s="683">
        <v>0</v>
      </c>
      <c r="AB18" s="684">
        <v>0</v>
      </c>
      <c r="AC18" s="682">
        <v>0</v>
      </c>
      <c r="AD18" s="683">
        <v>0</v>
      </c>
      <c r="AE18" s="684">
        <v>0</v>
      </c>
      <c r="AF18" s="685">
        <v>0</v>
      </c>
      <c r="AG18" s="686">
        <v>0</v>
      </c>
      <c r="AH18" s="687">
        <v>0</v>
      </c>
      <c r="AI18" s="685">
        <v>0</v>
      </c>
      <c r="AJ18" s="686">
        <v>0</v>
      </c>
      <c r="AK18" s="687">
        <v>0</v>
      </c>
      <c r="AL18" s="685">
        <v>0</v>
      </c>
      <c r="AM18" s="686">
        <v>0</v>
      </c>
      <c r="AN18" s="687">
        <v>0</v>
      </c>
      <c r="AO18" s="685">
        <v>0</v>
      </c>
      <c r="AP18" s="686">
        <v>0</v>
      </c>
      <c r="AQ18" s="687">
        <v>0</v>
      </c>
      <c r="AR18" s="688">
        <f t="shared" si="0"/>
        <v>0</v>
      </c>
      <c r="AS18" s="689">
        <f t="shared" si="2"/>
        <v>0</v>
      </c>
      <c r="AT18" s="690" t="e">
        <f t="shared" si="4"/>
        <v>#DIV/0!</v>
      </c>
      <c r="AU18" s="691">
        <f t="shared" si="1"/>
        <v>0</v>
      </c>
      <c r="AV18" s="692" t="e">
        <f t="shared" si="5"/>
        <v>#DIV/0!</v>
      </c>
      <c r="AW18" s="693">
        <f t="shared" si="3"/>
        <v>0</v>
      </c>
      <c r="AX18" s="694" t="e">
        <f t="shared" si="6"/>
        <v>#DIV/0!</v>
      </c>
      <c r="AY18" s="695">
        <f t="shared" si="7"/>
        <v>0</v>
      </c>
      <c r="AZ18" s="676">
        <f t="shared" si="8"/>
        <v>0</v>
      </c>
      <c r="BA18" s="677">
        <f t="shared" si="9"/>
        <v>0</v>
      </c>
      <c r="BB18" s="678">
        <f t="shared" si="10"/>
        <v>0</v>
      </c>
    </row>
    <row r="19" spans="1:54" ht="22.95" customHeight="1" x14ac:dyDescent="0.25">
      <c r="A19" s="387">
        <v>0</v>
      </c>
      <c r="B19" s="387">
        <v>0</v>
      </c>
      <c r="C19" s="679">
        <v>10</v>
      </c>
      <c r="D19" s="1148" t="s">
        <v>236</v>
      </c>
      <c r="E19" s="680" t="s">
        <v>237</v>
      </c>
      <c r="F19" s="681" t="s">
        <v>238</v>
      </c>
      <c r="G19" s="755" t="s">
        <v>239</v>
      </c>
      <c r="H19" s="682">
        <v>0</v>
      </c>
      <c r="I19" s="683">
        <v>0</v>
      </c>
      <c r="J19" s="684">
        <v>0</v>
      </c>
      <c r="K19" s="682">
        <v>0</v>
      </c>
      <c r="L19" s="683">
        <v>0</v>
      </c>
      <c r="M19" s="684">
        <v>2</v>
      </c>
      <c r="N19" s="682">
        <v>0</v>
      </c>
      <c r="O19" s="683">
        <v>2</v>
      </c>
      <c r="P19" s="684">
        <v>0</v>
      </c>
      <c r="Q19" s="682">
        <v>0</v>
      </c>
      <c r="R19" s="683">
        <v>0</v>
      </c>
      <c r="S19" s="684">
        <v>0</v>
      </c>
      <c r="T19" s="682">
        <v>0</v>
      </c>
      <c r="U19" s="683">
        <v>0</v>
      </c>
      <c r="V19" s="684">
        <v>0</v>
      </c>
      <c r="W19" s="682">
        <v>0</v>
      </c>
      <c r="X19" s="683">
        <v>0</v>
      </c>
      <c r="Y19" s="684">
        <v>0</v>
      </c>
      <c r="Z19" s="682">
        <v>1</v>
      </c>
      <c r="AA19" s="683">
        <v>0</v>
      </c>
      <c r="AB19" s="684">
        <v>0</v>
      </c>
      <c r="AC19" s="682">
        <v>1</v>
      </c>
      <c r="AD19" s="683">
        <v>0</v>
      </c>
      <c r="AE19" s="684">
        <v>0</v>
      </c>
      <c r="AF19" s="685">
        <v>0</v>
      </c>
      <c r="AG19" s="686">
        <v>0</v>
      </c>
      <c r="AH19" s="687">
        <v>0</v>
      </c>
      <c r="AI19" s="685">
        <v>0</v>
      </c>
      <c r="AJ19" s="686">
        <v>0</v>
      </c>
      <c r="AK19" s="687">
        <v>0</v>
      </c>
      <c r="AL19" s="685">
        <v>0</v>
      </c>
      <c r="AM19" s="686">
        <v>0</v>
      </c>
      <c r="AN19" s="687">
        <v>1</v>
      </c>
      <c r="AO19" s="685">
        <v>0</v>
      </c>
      <c r="AP19" s="686">
        <v>0</v>
      </c>
      <c r="AQ19" s="687">
        <v>0</v>
      </c>
      <c r="AR19" s="688">
        <f t="shared" si="0"/>
        <v>7</v>
      </c>
      <c r="AS19" s="689">
        <f t="shared" si="2"/>
        <v>2</v>
      </c>
      <c r="AT19" s="690">
        <f t="shared" si="4"/>
        <v>0.2857142857142857</v>
      </c>
      <c r="AU19" s="691">
        <f t="shared" si="1"/>
        <v>2</v>
      </c>
      <c r="AV19" s="692">
        <f t="shared" si="5"/>
        <v>0.2857142857142857</v>
      </c>
      <c r="AW19" s="693">
        <f t="shared" si="3"/>
        <v>3</v>
      </c>
      <c r="AX19" s="694">
        <f t="shared" si="6"/>
        <v>0.42857142857142855</v>
      </c>
      <c r="AY19" s="695">
        <f t="shared" si="7"/>
        <v>4.9261083743842365E-3</v>
      </c>
      <c r="AZ19" s="676">
        <f t="shared" si="8"/>
        <v>4.9261083743842365E-3</v>
      </c>
      <c r="BA19" s="677">
        <f t="shared" si="9"/>
        <v>7.3891625615763543E-3</v>
      </c>
      <c r="BB19" s="678">
        <f t="shared" si="10"/>
        <v>1.9225487503433123E-3</v>
      </c>
    </row>
    <row r="20" spans="1:54" ht="22.95" customHeight="1" x14ac:dyDescent="0.25">
      <c r="A20" s="387">
        <v>0</v>
      </c>
      <c r="B20" s="387">
        <v>0</v>
      </c>
      <c r="C20" s="679">
        <v>11</v>
      </c>
      <c r="D20" s="1148" t="s">
        <v>240</v>
      </c>
      <c r="E20" s="680" t="s">
        <v>237</v>
      </c>
      <c r="F20" s="681" t="s">
        <v>238</v>
      </c>
      <c r="G20" s="755" t="s">
        <v>241</v>
      </c>
      <c r="H20" s="682">
        <v>0</v>
      </c>
      <c r="I20" s="683">
        <v>0</v>
      </c>
      <c r="J20" s="684">
        <v>0</v>
      </c>
      <c r="K20" s="682">
        <v>0</v>
      </c>
      <c r="L20" s="683">
        <v>1</v>
      </c>
      <c r="M20" s="684">
        <v>1</v>
      </c>
      <c r="N20" s="682">
        <v>0</v>
      </c>
      <c r="O20" s="683">
        <v>1</v>
      </c>
      <c r="P20" s="684">
        <v>1</v>
      </c>
      <c r="Q20" s="682">
        <v>1</v>
      </c>
      <c r="R20" s="683">
        <v>1</v>
      </c>
      <c r="S20" s="684">
        <v>0</v>
      </c>
      <c r="T20" s="682">
        <v>1</v>
      </c>
      <c r="U20" s="683">
        <v>2</v>
      </c>
      <c r="V20" s="684">
        <v>0</v>
      </c>
      <c r="W20" s="682">
        <v>0</v>
      </c>
      <c r="X20" s="683">
        <v>2</v>
      </c>
      <c r="Y20" s="684">
        <v>2</v>
      </c>
      <c r="Z20" s="682">
        <v>0</v>
      </c>
      <c r="AA20" s="683">
        <v>2</v>
      </c>
      <c r="AB20" s="684">
        <v>1</v>
      </c>
      <c r="AC20" s="682">
        <v>0</v>
      </c>
      <c r="AD20" s="683">
        <v>0</v>
      </c>
      <c r="AE20" s="684">
        <v>1</v>
      </c>
      <c r="AF20" s="685">
        <v>1</v>
      </c>
      <c r="AG20" s="686">
        <v>0</v>
      </c>
      <c r="AH20" s="687">
        <v>0</v>
      </c>
      <c r="AI20" s="685">
        <v>1</v>
      </c>
      <c r="AJ20" s="686">
        <v>0</v>
      </c>
      <c r="AK20" s="687">
        <v>0</v>
      </c>
      <c r="AL20" s="685">
        <v>0</v>
      </c>
      <c r="AM20" s="686">
        <v>0</v>
      </c>
      <c r="AN20" s="687">
        <v>0</v>
      </c>
      <c r="AO20" s="685">
        <v>0</v>
      </c>
      <c r="AP20" s="686">
        <v>1</v>
      </c>
      <c r="AQ20" s="687">
        <v>1</v>
      </c>
      <c r="AR20" s="688">
        <f t="shared" si="0"/>
        <v>21</v>
      </c>
      <c r="AS20" s="689">
        <f t="shared" si="2"/>
        <v>4</v>
      </c>
      <c r="AT20" s="690">
        <f t="shared" si="4"/>
        <v>0.19047619047619047</v>
      </c>
      <c r="AU20" s="691">
        <f t="shared" si="1"/>
        <v>10</v>
      </c>
      <c r="AV20" s="692">
        <f t="shared" si="5"/>
        <v>0.47619047619047616</v>
      </c>
      <c r="AW20" s="693">
        <f t="shared" si="3"/>
        <v>7</v>
      </c>
      <c r="AX20" s="694">
        <f t="shared" si="6"/>
        <v>0.33333333333333331</v>
      </c>
      <c r="AY20" s="695">
        <f t="shared" si="7"/>
        <v>9.852216748768473E-3</v>
      </c>
      <c r="AZ20" s="676">
        <f t="shared" si="8"/>
        <v>2.4630541871921183E-2</v>
      </c>
      <c r="BA20" s="677">
        <f t="shared" si="9"/>
        <v>1.7241379310344827E-2</v>
      </c>
      <c r="BB20" s="678">
        <f t="shared" si="10"/>
        <v>5.7676462510299368E-3</v>
      </c>
    </row>
    <row r="21" spans="1:54" ht="22.95" customHeight="1" x14ac:dyDescent="0.25">
      <c r="C21" s="679">
        <v>12</v>
      </c>
      <c r="D21" s="1148" t="s">
        <v>242</v>
      </c>
      <c r="E21" s="680" t="s">
        <v>237</v>
      </c>
      <c r="F21" s="681" t="s">
        <v>238</v>
      </c>
      <c r="G21" s="755" t="s">
        <v>243</v>
      </c>
      <c r="H21" s="682">
        <v>0</v>
      </c>
      <c r="I21" s="683">
        <v>0</v>
      </c>
      <c r="J21" s="684">
        <v>0</v>
      </c>
      <c r="K21" s="682">
        <v>1</v>
      </c>
      <c r="L21" s="683">
        <v>2</v>
      </c>
      <c r="M21" s="684">
        <v>0</v>
      </c>
      <c r="N21" s="682">
        <v>0</v>
      </c>
      <c r="O21" s="683">
        <v>0</v>
      </c>
      <c r="P21" s="684">
        <v>0</v>
      </c>
      <c r="Q21" s="682">
        <v>0</v>
      </c>
      <c r="R21" s="683">
        <v>0</v>
      </c>
      <c r="S21" s="684">
        <v>0</v>
      </c>
      <c r="T21" s="682">
        <v>1</v>
      </c>
      <c r="U21" s="683">
        <v>0</v>
      </c>
      <c r="V21" s="684">
        <v>1</v>
      </c>
      <c r="W21" s="682">
        <v>0</v>
      </c>
      <c r="X21" s="683">
        <v>1</v>
      </c>
      <c r="Y21" s="684">
        <v>0</v>
      </c>
      <c r="Z21" s="682">
        <v>0</v>
      </c>
      <c r="AA21" s="683">
        <v>1</v>
      </c>
      <c r="AB21" s="684">
        <v>1</v>
      </c>
      <c r="AC21" s="682">
        <v>0</v>
      </c>
      <c r="AD21" s="683">
        <v>0</v>
      </c>
      <c r="AE21" s="684">
        <v>1</v>
      </c>
      <c r="AF21" s="685">
        <v>0</v>
      </c>
      <c r="AG21" s="686">
        <v>1</v>
      </c>
      <c r="AH21" s="687">
        <v>0</v>
      </c>
      <c r="AI21" s="685">
        <v>0</v>
      </c>
      <c r="AJ21" s="686">
        <v>0</v>
      </c>
      <c r="AK21" s="687">
        <v>0</v>
      </c>
      <c r="AL21" s="685">
        <v>0</v>
      </c>
      <c r="AM21" s="686">
        <v>0</v>
      </c>
      <c r="AN21" s="687">
        <v>0</v>
      </c>
      <c r="AO21" s="685">
        <v>0</v>
      </c>
      <c r="AP21" s="686">
        <v>0</v>
      </c>
      <c r="AQ21" s="687">
        <v>0</v>
      </c>
      <c r="AR21" s="688">
        <f t="shared" si="0"/>
        <v>10</v>
      </c>
      <c r="AS21" s="689">
        <f t="shared" si="2"/>
        <v>2</v>
      </c>
      <c r="AT21" s="690">
        <f t="shared" si="4"/>
        <v>0.2</v>
      </c>
      <c r="AU21" s="691">
        <f t="shared" si="1"/>
        <v>5</v>
      </c>
      <c r="AV21" s="692">
        <f t="shared" si="5"/>
        <v>0.5</v>
      </c>
      <c r="AW21" s="693">
        <f t="shared" si="3"/>
        <v>3</v>
      </c>
      <c r="AX21" s="694">
        <f t="shared" si="6"/>
        <v>0.3</v>
      </c>
      <c r="AY21" s="695">
        <f t="shared" si="7"/>
        <v>4.9261083743842365E-3</v>
      </c>
      <c r="AZ21" s="676">
        <f t="shared" si="8"/>
        <v>1.2315270935960592E-2</v>
      </c>
      <c r="BA21" s="677">
        <f t="shared" si="9"/>
        <v>7.3891625615763543E-3</v>
      </c>
      <c r="BB21" s="678">
        <f t="shared" si="10"/>
        <v>2.7464982147761604E-3</v>
      </c>
    </row>
    <row r="22" spans="1:54" ht="22.95" customHeight="1" x14ac:dyDescent="0.25">
      <c r="A22" s="387">
        <v>0</v>
      </c>
      <c r="B22" s="387">
        <v>0</v>
      </c>
      <c r="C22" s="679">
        <v>13</v>
      </c>
      <c r="D22" s="1148" t="s">
        <v>244</v>
      </c>
      <c r="E22" s="680" t="s">
        <v>245</v>
      </c>
      <c r="F22" s="681" t="s">
        <v>234</v>
      </c>
      <c r="G22" s="755" t="s">
        <v>246</v>
      </c>
      <c r="H22" s="682">
        <v>0</v>
      </c>
      <c r="I22" s="683">
        <v>0</v>
      </c>
      <c r="J22" s="684">
        <v>0</v>
      </c>
      <c r="K22" s="682">
        <v>0</v>
      </c>
      <c r="L22" s="683">
        <v>0</v>
      </c>
      <c r="M22" s="684">
        <v>0</v>
      </c>
      <c r="N22" s="682">
        <v>0</v>
      </c>
      <c r="O22" s="683">
        <v>0</v>
      </c>
      <c r="P22" s="684">
        <v>0</v>
      </c>
      <c r="Q22" s="682">
        <v>0</v>
      </c>
      <c r="R22" s="683">
        <v>0</v>
      </c>
      <c r="S22" s="684">
        <v>0</v>
      </c>
      <c r="T22" s="682">
        <v>0</v>
      </c>
      <c r="U22" s="683">
        <v>0</v>
      </c>
      <c r="V22" s="684">
        <v>1</v>
      </c>
      <c r="W22" s="682">
        <v>1</v>
      </c>
      <c r="X22" s="683">
        <v>0</v>
      </c>
      <c r="Y22" s="684">
        <v>0</v>
      </c>
      <c r="Z22" s="682">
        <v>1</v>
      </c>
      <c r="AA22" s="683">
        <v>0</v>
      </c>
      <c r="AB22" s="684">
        <v>0</v>
      </c>
      <c r="AC22" s="682">
        <v>0</v>
      </c>
      <c r="AD22" s="683">
        <v>0</v>
      </c>
      <c r="AE22" s="684">
        <v>0</v>
      </c>
      <c r="AF22" s="685">
        <v>2</v>
      </c>
      <c r="AG22" s="686">
        <v>0</v>
      </c>
      <c r="AH22" s="687">
        <v>0</v>
      </c>
      <c r="AI22" s="685">
        <v>0</v>
      </c>
      <c r="AJ22" s="686">
        <v>0</v>
      </c>
      <c r="AK22" s="687">
        <v>0</v>
      </c>
      <c r="AL22" s="685">
        <v>0</v>
      </c>
      <c r="AM22" s="686">
        <v>0</v>
      </c>
      <c r="AN22" s="687">
        <v>0</v>
      </c>
      <c r="AO22" s="685">
        <v>0</v>
      </c>
      <c r="AP22" s="686">
        <v>0</v>
      </c>
      <c r="AQ22" s="687">
        <v>0</v>
      </c>
      <c r="AR22" s="688">
        <f t="shared" si="0"/>
        <v>5</v>
      </c>
      <c r="AS22" s="689">
        <f t="shared" si="2"/>
        <v>4</v>
      </c>
      <c r="AT22" s="690">
        <f t="shared" si="4"/>
        <v>0.8</v>
      </c>
      <c r="AU22" s="691">
        <f t="shared" si="1"/>
        <v>0</v>
      </c>
      <c r="AV22" s="692">
        <f t="shared" si="5"/>
        <v>0</v>
      </c>
      <c r="AW22" s="693">
        <f t="shared" si="3"/>
        <v>1</v>
      </c>
      <c r="AX22" s="694">
        <f t="shared" si="6"/>
        <v>0.2</v>
      </c>
      <c r="AY22" s="695">
        <f t="shared" si="7"/>
        <v>9.852216748768473E-3</v>
      </c>
      <c r="AZ22" s="676">
        <f t="shared" si="8"/>
        <v>0</v>
      </c>
      <c r="BA22" s="677">
        <f t="shared" si="9"/>
        <v>2.4630541871921183E-3</v>
      </c>
      <c r="BB22" s="678">
        <f t="shared" si="10"/>
        <v>1.3732491073880802E-3</v>
      </c>
    </row>
    <row r="23" spans="1:54" ht="22.95" customHeight="1" x14ac:dyDescent="0.25">
      <c r="A23" s="387">
        <v>0</v>
      </c>
      <c r="B23" s="387">
        <v>0</v>
      </c>
      <c r="C23" s="679">
        <v>14</v>
      </c>
      <c r="D23" s="1148" t="s">
        <v>247</v>
      </c>
      <c r="E23" s="680" t="s">
        <v>248</v>
      </c>
      <c r="F23" s="681" t="s">
        <v>212</v>
      </c>
      <c r="G23" s="755" t="s">
        <v>249</v>
      </c>
      <c r="H23" s="682">
        <v>0</v>
      </c>
      <c r="I23" s="683">
        <v>3</v>
      </c>
      <c r="J23" s="684">
        <v>1</v>
      </c>
      <c r="K23" s="682">
        <v>0</v>
      </c>
      <c r="L23" s="683">
        <v>0</v>
      </c>
      <c r="M23" s="684">
        <v>1</v>
      </c>
      <c r="N23" s="682">
        <v>2</v>
      </c>
      <c r="O23" s="683">
        <v>1</v>
      </c>
      <c r="P23" s="684">
        <v>3</v>
      </c>
      <c r="Q23" s="682">
        <v>3</v>
      </c>
      <c r="R23" s="683">
        <v>0</v>
      </c>
      <c r="S23" s="684">
        <v>2</v>
      </c>
      <c r="T23" s="682">
        <v>1</v>
      </c>
      <c r="U23" s="683">
        <v>0</v>
      </c>
      <c r="V23" s="684">
        <v>2</v>
      </c>
      <c r="W23" s="682">
        <v>1</v>
      </c>
      <c r="X23" s="683">
        <v>0</v>
      </c>
      <c r="Y23" s="684">
        <v>3</v>
      </c>
      <c r="Z23" s="682">
        <v>1</v>
      </c>
      <c r="AA23" s="683">
        <v>1</v>
      </c>
      <c r="AB23" s="684">
        <v>3</v>
      </c>
      <c r="AC23" s="682">
        <v>3</v>
      </c>
      <c r="AD23" s="683">
        <v>0</v>
      </c>
      <c r="AE23" s="684">
        <v>0</v>
      </c>
      <c r="AF23" s="685">
        <v>4</v>
      </c>
      <c r="AG23" s="686">
        <v>1</v>
      </c>
      <c r="AH23" s="687">
        <v>1</v>
      </c>
      <c r="AI23" s="685">
        <v>2</v>
      </c>
      <c r="AJ23" s="686">
        <v>0</v>
      </c>
      <c r="AK23" s="687">
        <v>0</v>
      </c>
      <c r="AL23" s="685">
        <v>0</v>
      </c>
      <c r="AM23" s="686">
        <v>2</v>
      </c>
      <c r="AN23" s="687">
        <v>0</v>
      </c>
      <c r="AO23" s="685">
        <v>1</v>
      </c>
      <c r="AP23" s="686">
        <v>2</v>
      </c>
      <c r="AQ23" s="687">
        <v>1</v>
      </c>
      <c r="AR23" s="688">
        <f t="shared" si="0"/>
        <v>45</v>
      </c>
      <c r="AS23" s="689">
        <f t="shared" si="2"/>
        <v>18</v>
      </c>
      <c r="AT23" s="690">
        <f t="shared" si="4"/>
        <v>0.4</v>
      </c>
      <c r="AU23" s="691">
        <f t="shared" si="1"/>
        <v>10</v>
      </c>
      <c r="AV23" s="692">
        <f t="shared" si="5"/>
        <v>0.22222222222222221</v>
      </c>
      <c r="AW23" s="693">
        <f t="shared" si="3"/>
        <v>17</v>
      </c>
      <c r="AX23" s="694">
        <f t="shared" si="6"/>
        <v>0.37777777777777777</v>
      </c>
      <c r="AY23" s="695">
        <f t="shared" si="7"/>
        <v>4.4334975369458129E-2</v>
      </c>
      <c r="AZ23" s="676">
        <f t="shared" si="8"/>
        <v>2.4630541871921183E-2</v>
      </c>
      <c r="BA23" s="677">
        <f t="shared" si="9"/>
        <v>4.1871921182266007E-2</v>
      </c>
      <c r="BB23" s="678">
        <f t="shared" si="10"/>
        <v>1.2359241966492723E-2</v>
      </c>
    </row>
    <row r="24" spans="1:54" ht="22.95" customHeight="1" x14ac:dyDescent="0.25">
      <c r="A24" s="387">
        <v>0</v>
      </c>
      <c r="B24" s="387">
        <v>0</v>
      </c>
      <c r="C24" s="679">
        <v>15</v>
      </c>
      <c r="D24" s="1148" t="s">
        <v>250</v>
      </c>
      <c r="E24" s="680" t="s">
        <v>248</v>
      </c>
      <c r="F24" s="681" t="s">
        <v>212</v>
      </c>
      <c r="G24" s="755" t="s">
        <v>251</v>
      </c>
      <c r="H24" s="682">
        <v>1</v>
      </c>
      <c r="I24" s="683">
        <v>3</v>
      </c>
      <c r="J24" s="684">
        <v>0</v>
      </c>
      <c r="K24" s="682">
        <v>0</v>
      </c>
      <c r="L24" s="683">
        <v>2</v>
      </c>
      <c r="M24" s="684">
        <v>2</v>
      </c>
      <c r="N24" s="682">
        <v>1</v>
      </c>
      <c r="O24" s="683">
        <v>0</v>
      </c>
      <c r="P24" s="684">
        <v>1</v>
      </c>
      <c r="Q24" s="682">
        <v>0</v>
      </c>
      <c r="R24" s="683">
        <v>2</v>
      </c>
      <c r="S24" s="684">
        <v>1</v>
      </c>
      <c r="T24" s="682">
        <v>0</v>
      </c>
      <c r="U24" s="683">
        <v>1</v>
      </c>
      <c r="V24" s="684">
        <v>2</v>
      </c>
      <c r="W24" s="682">
        <v>0</v>
      </c>
      <c r="X24" s="683">
        <v>4</v>
      </c>
      <c r="Y24" s="684">
        <v>0</v>
      </c>
      <c r="Z24" s="682">
        <v>1</v>
      </c>
      <c r="AA24" s="683">
        <v>2</v>
      </c>
      <c r="AB24" s="684">
        <v>5</v>
      </c>
      <c r="AC24" s="682">
        <v>0</v>
      </c>
      <c r="AD24" s="683">
        <v>1</v>
      </c>
      <c r="AE24" s="684">
        <v>0</v>
      </c>
      <c r="AF24" s="685">
        <v>0</v>
      </c>
      <c r="AG24" s="686">
        <v>1</v>
      </c>
      <c r="AH24" s="687">
        <v>0</v>
      </c>
      <c r="AI24" s="685">
        <v>3</v>
      </c>
      <c r="AJ24" s="686">
        <v>1</v>
      </c>
      <c r="AK24" s="687">
        <v>0</v>
      </c>
      <c r="AL24" s="685">
        <v>1</v>
      </c>
      <c r="AM24" s="686">
        <v>0</v>
      </c>
      <c r="AN24" s="687">
        <v>1</v>
      </c>
      <c r="AO24" s="685">
        <v>1</v>
      </c>
      <c r="AP24" s="686">
        <v>3</v>
      </c>
      <c r="AQ24" s="687">
        <v>0</v>
      </c>
      <c r="AR24" s="688">
        <f t="shared" si="0"/>
        <v>40</v>
      </c>
      <c r="AS24" s="689">
        <f t="shared" si="2"/>
        <v>8</v>
      </c>
      <c r="AT24" s="690">
        <f t="shared" si="4"/>
        <v>0.2</v>
      </c>
      <c r="AU24" s="691">
        <f t="shared" si="1"/>
        <v>20</v>
      </c>
      <c r="AV24" s="692">
        <f t="shared" si="5"/>
        <v>0.5</v>
      </c>
      <c r="AW24" s="693">
        <f t="shared" si="3"/>
        <v>12</v>
      </c>
      <c r="AX24" s="694">
        <f t="shared" si="6"/>
        <v>0.3</v>
      </c>
      <c r="AY24" s="695">
        <f t="shared" si="7"/>
        <v>1.9704433497536946E-2</v>
      </c>
      <c r="AZ24" s="676">
        <f t="shared" si="8"/>
        <v>4.9261083743842367E-2</v>
      </c>
      <c r="BA24" s="677">
        <f t="shared" si="9"/>
        <v>2.9556650246305417E-2</v>
      </c>
      <c r="BB24" s="678">
        <f t="shared" si="10"/>
        <v>1.0985992859104642E-2</v>
      </c>
    </row>
    <row r="25" spans="1:54" ht="22.95" customHeight="1" x14ac:dyDescent="0.25">
      <c r="A25" s="387">
        <v>0</v>
      </c>
      <c r="B25" s="387">
        <v>0</v>
      </c>
      <c r="C25" s="679">
        <v>16</v>
      </c>
      <c r="D25" s="1148" t="s">
        <v>252</v>
      </c>
      <c r="E25" s="680" t="s">
        <v>248</v>
      </c>
      <c r="F25" s="681" t="s">
        <v>212</v>
      </c>
      <c r="G25" s="755" t="s">
        <v>253</v>
      </c>
      <c r="H25" s="682">
        <v>0</v>
      </c>
      <c r="I25" s="683">
        <v>0</v>
      </c>
      <c r="J25" s="684">
        <v>0</v>
      </c>
      <c r="K25" s="682">
        <v>0</v>
      </c>
      <c r="L25" s="683">
        <v>0</v>
      </c>
      <c r="M25" s="684">
        <v>2</v>
      </c>
      <c r="N25" s="682">
        <v>0</v>
      </c>
      <c r="O25" s="683">
        <v>0</v>
      </c>
      <c r="P25" s="684">
        <v>0</v>
      </c>
      <c r="Q25" s="682">
        <v>0</v>
      </c>
      <c r="R25" s="683">
        <v>1</v>
      </c>
      <c r="S25" s="684">
        <v>0</v>
      </c>
      <c r="T25" s="682">
        <v>0</v>
      </c>
      <c r="U25" s="683">
        <v>0</v>
      </c>
      <c r="V25" s="684">
        <v>0</v>
      </c>
      <c r="W25" s="682">
        <v>0</v>
      </c>
      <c r="X25" s="683">
        <v>0</v>
      </c>
      <c r="Y25" s="684">
        <v>0</v>
      </c>
      <c r="Z25" s="682">
        <v>0</v>
      </c>
      <c r="AA25" s="683">
        <v>2</v>
      </c>
      <c r="AB25" s="684">
        <v>0</v>
      </c>
      <c r="AC25" s="682">
        <v>0</v>
      </c>
      <c r="AD25" s="683">
        <v>0</v>
      </c>
      <c r="AE25" s="684">
        <v>1</v>
      </c>
      <c r="AF25" s="685">
        <v>1</v>
      </c>
      <c r="AG25" s="686">
        <v>1</v>
      </c>
      <c r="AH25" s="687">
        <v>0</v>
      </c>
      <c r="AI25" s="685">
        <v>0</v>
      </c>
      <c r="AJ25" s="686">
        <v>0</v>
      </c>
      <c r="AK25" s="687">
        <v>0</v>
      </c>
      <c r="AL25" s="685">
        <v>0</v>
      </c>
      <c r="AM25" s="686">
        <v>0</v>
      </c>
      <c r="AN25" s="687">
        <v>0</v>
      </c>
      <c r="AO25" s="685">
        <v>0</v>
      </c>
      <c r="AP25" s="686">
        <v>0</v>
      </c>
      <c r="AQ25" s="687">
        <v>0</v>
      </c>
      <c r="AR25" s="688">
        <f t="shared" si="0"/>
        <v>8</v>
      </c>
      <c r="AS25" s="689">
        <f t="shared" si="2"/>
        <v>1</v>
      </c>
      <c r="AT25" s="690">
        <f t="shared" si="4"/>
        <v>0.125</v>
      </c>
      <c r="AU25" s="691">
        <f t="shared" si="1"/>
        <v>4</v>
      </c>
      <c r="AV25" s="692">
        <f t="shared" si="5"/>
        <v>0.5</v>
      </c>
      <c r="AW25" s="693">
        <f t="shared" si="3"/>
        <v>3</v>
      </c>
      <c r="AX25" s="694">
        <f t="shared" si="6"/>
        <v>0.375</v>
      </c>
      <c r="AY25" s="695">
        <f t="shared" si="7"/>
        <v>2.4630541871921183E-3</v>
      </c>
      <c r="AZ25" s="676">
        <f t="shared" si="8"/>
        <v>9.852216748768473E-3</v>
      </c>
      <c r="BA25" s="677">
        <f t="shared" si="9"/>
        <v>7.3891625615763543E-3</v>
      </c>
      <c r="BB25" s="678">
        <f t="shared" si="10"/>
        <v>2.1971985718209283E-3</v>
      </c>
    </row>
    <row r="26" spans="1:54" ht="22.95" customHeight="1" x14ac:dyDescent="0.25">
      <c r="C26" s="679">
        <v>17</v>
      </c>
      <c r="D26" s="1148" t="s">
        <v>254</v>
      </c>
      <c r="E26" s="680" t="s">
        <v>248</v>
      </c>
      <c r="F26" s="681" t="s">
        <v>212</v>
      </c>
      <c r="G26" s="755" t="s">
        <v>255</v>
      </c>
      <c r="H26" s="682">
        <v>0</v>
      </c>
      <c r="I26" s="683">
        <v>0</v>
      </c>
      <c r="J26" s="684">
        <v>1</v>
      </c>
      <c r="K26" s="682">
        <v>0</v>
      </c>
      <c r="L26" s="683">
        <v>0</v>
      </c>
      <c r="M26" s="684">
        <v>1</v>
      </c>
      <c r="N26" s="682">
        <v>0</v>
      </c>
      <c r="O26" s="683">
        <v>0</v>
      </c>
      <c r="P26" s="684">
        <v>1</v>
      </c>
      <c r="Q26" s="682">
        <v>0</v>
      </c>
      <c r="R26" s="683">
        <v>1</v>
      </c>
      <c r="S26" s="684">
        <v>1</v>
      </c>
      <c r="T26" s="682">
        <v>0</v>
      </c>
      <c r="U26" s="683">
        <v>0</v>
      </c>
      <c r="V26" s="684">
        <v>1</v>
      </c>
      <c r="W26" s="682">
        <v>1</v>
      </c>
      <c r="X26" s="683">
        <v>0</v>
      </c>
      <c r="Y26" s="684">
        <v>0</v>
      </c>
      <c r="Z26" s="682">
        <v>0</v>
      </c>
      <c r="AA26" s="683">
        <v>1</v>
      </c>
      <c r="AB26" s="684">
        <v>2</v>
      </c>
      <c r="AC26" s="682">
        <v>0</v>
      </c>
      <c r="AD26" s="683">
        <v>0</v>
      </c>
      <c r="AE26" s="684">
        <v>0</v>
      </c>
      <c r="AF26" s="685">
        <v>0</v>
      </c>
      <c r="AG26" s="686">
        <v>0</v>
      </c>
      <c r="AH26" s="687">
        <v>1</v>
      </c>
      <c r="AI26" s="685">
        <v>0</v>
      </c>
      <c r="AJ26" s="686">
        <v>0</v>
      </c>
      <c r="AK26" s="687">
        <v>0</v>
      </c>
      <c r="AL26" s="685">
        <v>0</v>
      </c>
      <c r="AM26" s="686">
        <v>0</v>
      </c>
      <c r="AN26" s="687">
        <v>0</v>
      </c>
      <c r="AO26" s="685">
        <v>0</v>
      </c>
      <c r="AP26" s="686">
        <v>1</v>
      </c>
      <c r="AQ26" s="687">
        <v>0</v>
      </c>
      <c r="AR26" s="688">
        <f t="shared" si="0"/>
        <v>12</v>
      </c>
      <c r="AS26" s="689">
        <f t="shared" si="2"/>
        <v>1</v>
      </c>
      <c r="AT26" s="690">
        <f t="shared" si="4"/>
        <v>8.3333333333333329E-2</v>
      </c>
      <c r="AU26" s="691">
        <f t="shared" si="1"/>
        <v>3</v>
      </c>
      <c r="AV26" s="692">
        <f t="shared" si="5"/>
        <v>0.25</v>
      </c>
      <c r="AW26" s="693">
        <f t="shared" si="3"/>
        <v>8</v>
      </c>
      <c r="AX26" s="694">
        <f t="shared" si="6"/>
        <v>0.66666666666666663</v>
      </c>
      <c r="AY26" s="695">
        <f t="shared" si="7"/>
        <v>2.4630541871921183E-3</v>
      </c>
      <c r="AZ26" s="676">
        <f t="shared" si="8"/>
        <v>7.3891625615763543E-3</v>
      </c>
      <c r="BA26" s="677">
        <f t="shared" si="9"/>
        <v>1.9704433497536946E-2</v>
      </c>
      <c r="BB26" s="678">
        <f t="shared" si="10"/>
        <v>3.2957978577313925E-3</v>
      </c>
    </row>
    <row r="27" spans="1:54" ht="22.95" customHeight="1" thickBot="1" x14ac:dyDescent="0.3">
      <c r="A27" s="387">
        <v>0</v>
      </c>
      <c r="B27" s="387">
        <v>0</v>
      </c>
      <c r="C27" s="698">
        <v>18</v>
      </c>
      <c r="D27" s="1149" t="s">
        <v>256</v>
      </c>
      <c r="E27" s="699" t="s">
        <v>248</v>
      </c>
      <c r="F27" s="700" t="s">
        <v>212</v>
      </c>
      <c r="G27" s="757" t="s">
        <v>257</v>
      </c>
      <c r="H27" s="701">
        <v>0</v>
      </c>
      <c r="I27" s="702">
        <v>0</v>
      </c>
      <c r="J27" s="703">
        <v>0</v>
      </c>
      <c r="K27" s="701">
        <v>0</v>
      </c>
      <c r="L27" s="702">
        <v>0</v>
      </c>
      <c r="M27" s="703">
        <v>0</v>
      </c>
      <c r="N27" s="701">
        <v>0</v>
      </c>
      <c r="O27" s="702">
        <v>0</v>
      </c>
      <c r="P27" s="703">
        <v>0</v>
      </c>
      <c r="Q27" s="701">
        <v>0</v>
      </c>
      <c r="R27" s="702">
        <v>0</v>
      </c>
      <c r="S27" s="703">
        <v>0</v>
      </c>
      <c r="T27" s="701">
        <v>0</v>
      </c>
      <c r="U27" s="702">
        <v>0</v>
      </c>
      <c r="V27" s="703">
        <v>0</v>
      </c>
      <c r="W27" s="701">
        <v>0</v>
      </c>
      <c r="X27" s="702">
        <v>0</v>
      </c>
      <c r="Y27" s="703">
        <v>0</v>
      </c>
      <c r="Z27" s="701">
        <v>0</v>
      </c>
      <c r="AA27" s="702">
        <v>0</v>
      </c>
      <c r="AB27" s="703">
        <v>0</v>
      </c>
      <c r="AC27" s="701">
        <v>0</v>
      </c>
      <c r="AD27" s="702">
        <v>0</v>
      </c>
      <c r="AE27" s="703">
        <v>0</v>
      </c>
      <c r="AF27" s="704">
        <v>0</v>
      </c>
      <c r="AG27" s="705">
        <v>0</v>
      </c>
      <c r="AH27" s="706">
        <v>0</v>
      </c>
      <c r="AI27" s="704">
        <v>0</v>
      </c>
      <c r="AJ27" s="705">
        <v>0</v>
      </c>
      <c r="AK27" s="706">
        <v>0</v>
      </c>
      <c r="AL27" s="704">
        <v>0</v>
      </c>
      <c r="AM27" s="705">
        <v>0</v>
      </c>
      <c r="AN27" s="706">
        <v>0</v>
      </c>
      <c r="AO27" s="704">
        <v>0</v>
      </c>
      <c r="AP27" s="705">
        <v>0</v>
      </c>
      <c r="AQ27" s="706">
        <v>0</v>
      </c>
      <c r="AR27" s="707">
        <f t="shared" si="0"/>
        <v>0</v>
      </c>
      <c r="AS27" s="708">
        <f t="shared" si="2"/>
        <v>0</v>
      </c>
      <c r="AT27" s="690" t="e">
        <f t="shared" si="4"/>
        <v>#DIV/0!</v>
      </c>
      <c r="AU27" s="709">
        <f t="shared" si="1"/>
        <v>0</v>
      </c>
      <c r="AV27" s="692" t="e">
        <f t="shared" si="5"/>
        <v>#DIV/0!</v>
      </c>
      <c r="AW27" s="710">
        <f t="shared" si="3"/>
        <v>0</v>
      </c>
      <c r="AX27" s="694" t="e">
        <f t="shared" si="6"/>
        <v>#DIV/0!</v>
      </c>
      <c r="AY27" s="711">
        <f>AS27/SUM($AR$10:$AR$27)</f>
        <v>0</v>
      </c>
      <c r="AZ27" s="712">
        <f>AU27/SUM($AR$10:$AR$27)</f>
        <v>0</v>
      </c>
      <c r="BA27" s="713">
        <f>AW27/SUM($AR$10:$AR$27)</f>
        <v>0</v>
      </c>
      <c r="BB27" s="714">
        <f t="shared" si="10"/>
        <v>0</v>
      </c>
    </row>
    <row r="28" spans="1:54" ht="22.95" customHeight="1" x14ac:dyDescent="0.25">
      <c r="C28" s="659">
        <v>19</v>
      </c>
      <c r="D28" s="1147" t="s">
        <v>258</v>
      </c>
      <c r="E28" s="660" t="s">
        <v>259</v>
      </c>
      <c r="F28" s="715" t="s">
        <v>260</v>
      </c>
      <c r="G28" s="758" t="s">
        <v>261</v>
      </c>
      <c r="H28" s="716">
        <v>0</v>
      </c>
      <c r="I28" s="717">
        <v>0</v>
      </c>
      <c r="J28" s="718">
        <v>0</v>
      </c>
      <c r="K28" s="716">
        <v>0</v>
      </c>
      <c r="L28" s="717">
        <v>0</v>
      </c>
      <c r="M28" s="718">
        <v>0</v>
      </c>
      <c r="N28" s="716">
        <v>0</v>
      </c>
      <c r="O28" s="717">
        <v>1</v>
      </c>
      <c r="P28" s="718">
        <v>0</v>
      </c>
      <c r="Q28" s="716">
        <v>0</v>
      </c>
      <c r="R28" s="717">
        <v>0</v>
      </c>
      <c r="S28" s="718">
        <v>0</v>
      </c>
      <c r="T28" s="716">
        <v>0</v>
      </c>
      <c r="U28" s="717">
        <v>2</v>
      </c>
      <c r="V28" s="718">
        <v>0</v>
      </c>
      <c r="W28" s="716">
        <v>0</v>
      </c>
      <c r="X28" s="717">
        <v>0</v>
      </c>
      <c r="Y28" s="718">
        <v>0</v>
      </c>
      <c r="Z28" s="716">
        <v>0</v>
      </c>
      <c r="AA28" s="717">
        <v>0</v>
      </c>
      <c r="AB28" s="718">
        <v>0</v>
      </c>
      <c r="AC28" s="716">
        <v>0</v>
      </c>
      <c r="AD28" s="717">
        <v>0</v>
      </c>
      <c r="AE28" s="718">
        <v>0</v>
      </c>
      <c r="AF28" s="719">
        <v>0</v>
      </c>
      <c r="AG28" s="720">
        <v>0</v>
      </c>
      <c r="AH28" s="721">
        <v>0</v>
      </c>
      <c r="AI28" s="719">
        <v>0</v>
      </c>
      <c r="AJ28" s="720">
        <v>0</v>
      </c>
      <c r="AK28" s="721">
        <v>2</v>
      </c>
      <c r="AL28" s="719">
        <v>0</v>
      </c>
      <c r="AM28" s="720">
        <v>0</v>
      </c>
      <c r="AN28" s="721">
        <v>0</v>
      </c>
      <c r="AO28" s="719">
        <v>0</v>
      </c>
      <c r="AP28" s="720">
        <v>0</v>
      </c>
      <c r="AQ28" s="721">
        <v>0</v>
      </c>
      <c r="AR28" s="722">
        <f t="shared" si="0"/>
        <v>5</v>
      </c>
      <c r="AS28" s="669">
        <f t="shared" si="2"/>
        <v>0</v>
      </c>
      <c r="AT28" s="670">
        <f t="shared" si="4"/>
        <v>0</v>
      </c>
      <c r="AU28" s="671">
        <f t="shared" si="1"/>
        <v>3</v>
      </c>
      <c r="AV28" s="672">
        <f t="shared" si="5"/>
        <v>0.6</v>
      </c>
      <c r="AW28" s="673">
        <f t="shared" si="3"/>
        <v>2</v>
      </c>
      <c r="AX28" s="674">
        <f t="shared" si="6"/>
        <v>0.4</v>
      </c>
      <c r="AY28" s="675">
        <f t="shared" ref="AY28:AY70" si="11">AS28/SUM($AR$28:$AR$113)</f>
        <v>0</v>
      </c>
      <c r="AZ28" s="676">
        <f t="shared" ref="AZ28:AZ70" si="12">AU28/SUM($AR$28:$AR$113)</f>
        <v>9.2735703245749618E-4</v>
      </c>
      <c r="BA28" s="677">
        <f t="shared" ref="BA28:BA85" si="13">AW28/SUM($AR$28:$AR$113)</f>
        <v>6.1823802163833079E-4</v>
      </c>
      <c r="BB28" s="678">
        <f t="shared" si="10"/>
        <v>1.3732491073880802E-3</v>
      </c>
    </row>
    <row r="29" spans="1:54" ht="22.95" customHeight="1" x14ac:dyDescent="0.25">
      <c r="C29" s="679">
        <v>20</v>
      </c>
      <c r="D29" s="1148" t="s">
        <v>262</v>
      </c>
      <c r="E29" s="680" t="s">
        <v>263</v>
      </c>
      <c r="F29" s="681" t="s">
        <v>216</v>
      </c>
      <c r="G29" s="755" t="s">
        <v>264</v>
      </c>
      <c r="H29" s="682">
        <v>0</v>
      </c>
      <c r="I29" s="683">
        <v>0</v>
      </c>
      <c r="J29" s="684">
        <v>0</v>
      </c>
      <c r="K29" s="682">
        <v>0</v>
      </c>
      <c r="L29" s="683">
        <v>0</v>
      </c>
      <c r="M29" s="684">
        <v>0</v>
      </c>
      <c r="N29" s="682">
        <v>0</v>
      </c>
      <c r="O29" s="683">
        <v>0</v>
      </c>
      <c r="P29" s="684">
        <v>0</v>
      </c>
      <c r="Q29" s="682">
        <v>0</v>
      </c>
      <c r="R29" s="683">
        <v>1</v>
      </c>
      <c r="S29" s="684">
        <v>0</v>
      </c>
      <c r="T29" s="682">
        <v>0</v>
      </c>
      <c r="U29" s="683">
        <v>0</v>
      </c>
      <c r="V29" s="684">
        <v>0</v>
      </c>
      <c r="W29" s="682">
        <v>0</v>
      </c>
      <c r="X29" s="683">
        <v>0</v>
      </c>
      <c r="Y29" s="684">
        <v>1</v>
      </c>
      <c r="Z29" s="682">
        <v>0</v>
      </c>
      <c r="AA29" s="683">
        <v>0</v>
      </c>
      <c r="AB29" s="684">
        <v>0</v>
      </c>
      <c r="AC29" s="682">
        <v>0</v>
      </c>
      <c r="AD29" s="683">
        <v>0</v>
      </c>
      <c r="AE29" s="684">
        <v>0</v>
      </c>
      <c r="AF29" s="685">
        <v>0</v>
      </c>
      <c r="AG29" s="686">
        <v>0</v>
      </c>
      <c r="AH29" s="687">
        <v>0</v>
      </c>
      <c r="AI29" s="685">
        <v>0</v>
      </c>
      <c r="AJ29" s="686">
        <v>0</v>
      </c>
      <c r="AK29" s="687">
        <v>0</v>
      </c>
      <c r="AL29" s="685">
        <v>0</v>
      </c>
      <c r="AM29" s="686">
        <v>0</v>
      </c>
      <c r="AN29" s="687">
        <v>0</v>
      </c>
      <c r="AO29" s="685">
        <v>0</v>
      </c>
      <c r="AP29" s="686">
        <v>0</v>
      </c>
      <c r="AQ29" s="687">
        <v>0</v>
      </c>
      <c r="AR29" s="688">
        <f t="shared" si="0"/>
        <v>2</v>
      </c>
      <c r="AS29" s="689">
        <f t="shared" si="2"/>
        <v>0</v>
      </c>
      <c r="AT29" s="690">
        <f t="shared" si="4"/>
        <v>0</v>
      </c>
      <c r="AU29" s="691">
        <f t="shared" si="1"/>
        <v>1</v>
      </c>
      <c r="AV29" s="692">
        <f t="shared" si="5"/>
        <v>0.5</v>
      </c>
      <c r="AW29" s="693">
        <f t="shared" si="3"/>
        <v>1</v>
      </c>
      <c r="AX29" s="694">
        <f t="shared" si="6"/>
        <v>0.5</v>
      </c>
      <c r="AY29" s="695">
        <f t="shared" si="11"/>
        <v>0</v>
      </c>
      <c r="AZ29" s="676">
        <f t="shared" si="12"/>
        <v>3.0911901081916539E-4</v>
      </c>
      <c r="BA29" s="677">
        <f t="shared" si="13"/>
        <v>3.0911901081916539E-4</v>
      </c>
      <c r="BB29" s="678">
        <f t="shared" si="10"/>
        <v>5.4929964295523208E-4</v>
      </c>
    </row>
    <row r="30" spans="1:54" ht="22.95" customHeight="1" x14ac:dyDescent="0.25">
      <c r="C30" s="679">
        <v>21</v>
      </c>
      <c r="D30" s="1148" t="s">
        <v>265</v>
      </c>
      <c r="E30" s="680" t="s">
        <v>266</v>
      </c>
      <c r="F30" s="681" t="s">
        <v>267</v>
      </c>
      <c r="G30" s="755" t="s">
        <v>268</v>
      </c>
      <c r="H30" s="682">
        <v>0</v>
      </c>
      <c r="I30" s="683">
        <v>0</v>
      </c>
      <c r="J30" s="684">
        <v>1</v>
      </c>
      <c r="K30" s="682">
        <v>1</v>
      </c>
      <c r="L30" s="683">
        <v>0</v>
      </c>
      <c r="M30" s="684">
        <v>0</v>
      </c>
      <c r="N30" s="682">
        <v>2</v>
      </c>
      <c r="O30" s="683">
        <v>0</v>
      </c>
      <c r="P30" s="684">
        <v>0</v>
      </c>
      <c r="Q30" s="682">
        <v>0</v>
      </c>
      <c r="R30" s="683">
        <v>0</v>
      </c>
      <c r="S30" s="684">
        <v>0</v>
      </c>
      <c r="T30" s="682">
        <v>1</v>
      </c>
      <c r="U30" s="683">
        <v>0</v>
      </c>
      <c r="V30" s="684">
        <v>0</v>
      </c>
      <c r="W30" s="682">
        <v>0</v>
      </c>
      <c r="X30" s="683">
        <v>0</v>
      </c>
      <c r="Y30" s="684">
        <v>0</v>
      </c>
      <c r="Z30" s="682">
        <v>0</v>
      </c>
      <c r="AA30" s="683">
        <v>0</v>
      </c>
      <c r="AB30" s="684">
        <v>1</v>
      </c>
      <c r="AC30" s="682">
        <v>0</v>
      </c>
      <c r="AD30" s="683">
        <v>0</v>
      </c>
      <c r="AE30" s="684">
        <v>0</v>
      </c>
      <c r="AF30" s="685">
        <v>0</v>
      </c>
      <c r="AG30" s="686">
        <v>0</v>
      </c>
      <c r="AH30" s="687">
        <v>0</v>
      </c>
      <c r="AI30" s="685">
        <v>1</v>
      </c>
      <c r="AJ30" s="686">
        <v>0</v>
      </c>
      <c r="AK30" s="687">
        <v>0</v>
      </c>
      <c r="AL30" s="685">
        <v>0</v>
      </c>
      <c r="AM30" s="686">
        <v>0</v>
      </c>
      <c r="AN30" s="687">
        <v>0</v>
      </c>
      <c r="AO30" s="685">
        <v>0</v>
      </c>
      <c r="AP30" s="686">
        <v>0</v>
      </c>
      <c r="AQ30" s="687">
        <v>1</v>
      </c>
      <c r="AR30" s="688">
        <f t="shared" si="0"/>
        <v>8</v>
      </c>
      <c r="AS30" s="689">
        <f t="shared" si="2"/>
        <v>5</v>
      </c>
      <c r="AT30" s="690">
        <f t="shared" si="4"/>
        <v>0.625</v>
      </c>
      <c r="AU30" s="691">
        <f t="shared" si="1"/>
        <v>0</v>
      </c>
      <c r="AV30" s="692">
        <f t="shared" si="5"/>
        <v>0</v>
      </c>
      <c r="AW30" s="693">
        <f t="shared" si="3"/>
        <v>3</v>
      </c>
      <c r="AX30" s="694">
        <f t="shared" si="6"/>
        <v>0.375</v>
      </c>
      <c r="AY30" s="695">
        <f t="shared" si="11"/>
        <v>1.5455950540958269E-3</v>
      </c>
      <c r="AZ30" s="676">
        <f t="shared" si="12"/>
        <v>0</v>
      </c>
      <c r="BA30" s="677">
        <f t="shared" si="13"/>
        <v>9.2735703245749618E-4</v>
      </c>
      <c r="BB30" s="678">
        <f t="shared" si="10"/>
        <v>2.1971985718209283E-3</v>
      </c>
    </row>
    <row r="31" spans="1:54" ht="22.95" customHeight="1" x14ac:dyDescent="0.25">
      <c r="C31" s="679">
        <v>22</v>
      </c>
      <c r="D31" s="1148" t="s">
        <v>269</v>
      </c>
      <c r="E31" s="680" t="s">
        <v>270</v>
      </c>
      <c r="F31" s="681" t="s">
        <v>260</v>
      </c>
      <c r="G31" s="755" t="s">
        <v>271</v>
      </c>
      <c r="H31" s="682">
        <v>0</v>
      </c>
      <c r="I31" s="683">
        <v>0</v>
      </c>
      <c r="J31" s="684">
        <v>0</v>
      </c>
      <c r="K31" s="682">
        <v>2</v>
      </c>
      <c r="L31" s="683">
        <v>1</v>
      </c>
      <c r="M31" s="684">
        <v>1</v>
      </c>
      <c r="N31" s="682">
        <v>0</v>
      </c>
      <c r="O31" s="683">
        <v>1</v>
      </c>
      <c r="P31" s="684">
        <v>0</v>
      </c>
      <c r="Q31" s="682">
        <v>0</v>
      </c>
      <c r="R31" s="683">
        <v>0</v>
      </c>
      <c r="S31" s="684">
        <v>0</v>
      </c>
      <c r="T31" s="682">
        <v>0</v>
      </c>
      <c r="U31" s="683">
        <v>1</v>
      </c>
      <c r="V31" s="684">
        <v>0</v>
      </c>
      <c r="W31" s="682">
        <v>0</v>
      </c>
      <c r="X31" s="683">
        <v>0</v>
      </c>
      <c r="Y31" s="684">
        <v>0</v>
      </c>
      <c r="Z31" s="682">
        <v>2</v>
      </c>
      <c r="AA31" s="683">
        <v>1</v>
      </c>
      <c r="AB31" s="684">
        <v>0</v>
      </c>
      <c r="AC31" s="682">
        <v>0</v>
      </c>
      <c r="AD31" s="683">
        <v>0</v>
      </c>
      <c r="AE31" s="684">
        <v>0</v>
      </c>
      <c r="AF31" s="685">
        <v>0</v>
      </c>
      <c r="AG31" s="686">
        <v>1</v>
      </c>
      <c r="AH31" s="687">
        <v>0</v>
      </c>
      <c r="AI31" s="685">
        <v>0</v>
      </c>
      <c r="AJ31" s="686">
        <v>0</v>
      </c>
      <c r="AK31" s="687">
        <v>0</v>
      </c>
      <c r="AL31" s="685">
        <v>0</v>
      </c>
      <c r="AM31" s="686">
        <v>1</v>
      </c>
      <c r="AN31" s="687">
        <v>0</v>
      </c>
      <c r="AO31" s="685">
        <v>1</v>
      </c>
      <c r="AP31" s="686">
        <v>0</v>
      </c>
      <c r="AQ31" s="687">
        <v>0</v>
      </c>
      <c r="AR31" s="688">
        <f t="shared" si="0"/>
        <v>12</v>
      </c>
      <c r="AS31" s="689">
        <f t="shared" si="2"/>
        <v>5</v>
      </c>
      <c r="AT31" s="690">
        <f t="shared" si="4"/>
        <v>0.41666666666666669</v>
      </c>
      <c r="AU31" s="691">
        <f t="shared" si="1"/>
        <v>6</v>
      </c>
      <c r="AV31" s="692">
        <f t="shared" si="5"/>
        <v>0.5</v>
      </c>
      <c r="AW31" s="693">
        <f t="shared" si="3"/>
        <v>1</v>
      </c>
      <c r="AX31" s="694">
        <f t="shared" si="6"/>
        <v>8.3333333333333329E-2</v>
      </c>
      <c r="AY31" s="695">
        <f t="shared" si="11"/>
        <v>1.5455950540958269E-3</v>
      </c>
      <c r="AZ31" s="676">
        <f t="shared" si="12"/>
        <v>1.8547140649149924E-3</v>
      </c>
      <c r="BA31" s="677">
        <f t="shared" si="13"/>
        <v>3.0911901081916539E-4</v>
      </c>
      <c r="BB31" s="678">
        <f t="shared" si="10"/>
        <v>3.2957978577313925E-3</v>
      </c>
    </row>
    <row r="32" spans="1:54" ht="22.95" customHeight="1" x14ac:dyDescent="0.25">
      <c r="C32" s="679">
        <v>23</v>
      </c>
      <c r="D32" s="1148" t="s">
        <v>272</v>
      </c>
      <c r="E32" s="680" t="s">
        <v>211</v>
      </c>
      <c r="F32" s="681" t="s">
        <v>212</v>
      </c>
      <c r="G32" s="755" t="s">
        <v>273</v>
      </c>
      <c r="H32" s="682">
        <v>0</v>
      </c>
      <c r="I32" s="683">
        <v>3</v>
      </c>
      <c r="J32" s="684">
        <v>3</v>
      </c>
      <c r="K32" s="682">
        <v>2</v>
      </c>
      <c r="L32" s="683">
        <v>2</v>
      </c>
      <c r="M32" s="684">
        <v>1</v>
      </c>
      <c r="N32" s="682">
        <v>0</v>
      </c>
      <c r="O32" s="683">
        <v>1</v>
      </c>
      <c r="P32" s="684">
        <v>1</v>
      </c>
      <c r="Q32" s="682">
        <v>1</v>
      </c>
      <c r="R32" s="683">
        <v>1</v>
      </c>
      <c r="S32" s="684">
        <v>3</v>
      </c>
      <c r="T32" s="682">
        <v>0</v>
      </c>
      <c r="U32" s="683">
        <v>0</v>
      </c>
      <c r="V32" s="684">
        <v>4</v>
      </c>
      <c r="W32" s="682">
        <v>5</v>
      </c>
      <c r="X32" s="683">
        <v>0</v>
      </c>
      <c r="Y32" s="684">
        <v>1</v>
      </c>
      <c r="Z32" s="682">
        <v>0</v>
      </c>
      <c r="AA32" s="683">
        <v>0</v>
      </c>
      <c r="AB32" s="684">
        <v>3</v>
      </c>
      <c r="AC32" s="682">
        <v>3</v>
      </c>
      <c r="AD32" s="683">
        <v>0</v>
      </c>
      <c r="AE32" s="684">
        <v>0</v>
      </c>
      <c r="AF32" s="685">
        <v>1</v>
      </c>
      <c r="AG32" s="686">
        <v>0</v>
      </c>
      <c r="AH32" s="687">
        <v>3</v>
      </c>
      <c r="AI32" s="685">
        <v>2</v>
      </c>
      <c r="AJ32" s="686">
        <v>1</v>
      </c>
      <c r="AK32" s="687">
        <v>3</v>
      </c>
      <c r="AL32" s="685">
        <v>0</v>
      </c>
      <c r="AM32" s="686">
        <v>2</v>
      </c>
      <c r="AN32" s="687">
        <v>0</v>
      </c>
      <c r="AO32" s="685">
        <v>2</v>
      </c>
      <c r="AP32" s="686">
        <v>0</v>
      </c>
      <c r="AQ32" s="687">
        <v>1</v>
      </c>
      <c r="AR32" s="688">
        <f t="shared" si="0"/>
        <v>49</v>
      </c>
      <c r="AS32" s="689">
        <f t="shared" si="2"/>
        <v>16</v>
      </c>
      <c r="AT32" s="690">
        <f t="shared" si="4"/>
        <v>0.32653061224489793</v>
      </c>
      <c r="AU32" s="691">
        <f t="shared" si="1"/>
        <v>10</v>
      </c>
      <c r="AV32" s="692">
        <f t="shared" si="5"/>
        <v>0.20408163265306123</v>
      </c>
      <c r="AW32" s="693">
        <f t="shared" si="3"/>
        <v>23</v>
      </c>
      <c r="AX32" s="694">
        <f t="shared" si="6"/>
        <v>0.46938775510204084</v>
      </c>
      <c r="AY32" s="695">
        <f t="shared" si="11"/>
        <v>4.9459041731066463E-3</v>
      </c>
      <c r="AZ32" s="676">
        <f t="shared" si="12"/>
        <v>3.0911901081916537E-3</v>
      </c>
      <c r="BA32" s="677">
        <f t="shared" si="13"/>
        <v>7.1097372488408035E-3</v>
      </c>
      <c r="BB32" s="678">
        <f t="shared" si="10"/>
        <v>1.3457841252403187E-2</v>
      </c>
    </row>
    <row r="33" spans="1:54" ht="22.95" customHeight="1" x14ac:dyDescent="0.25">
      <c r="A33" s="387">
        <v>0</v>
      </c>
      <c r="B33" s="387">
        <v>0</v>
      </c>
      <c r="C33" s="679">
        <v>24</v>
      </c>
      <c r="D33" s="1148" t="s">
        <v>274</v>
      </c>
      <c r="E33" s="680" t="s">
        <v>211</v>
      </c>
      <c r="F33" s="681" t="s">
        <v>212</v>
      </c>
      <c r="G33" s="755" t="s">
        <v>275</v>
      </c>
      <c r="H33" s="682">
        <v>2</v>
      </c>
      <c r="I33" s="683">
        <v>0</v>
      </c>
      <c r="J33" s="684">
        <v>1</v>
      </c>
      <c r="K33" s="682">
        <v>3</v>
      </c>
      <c r="L33" s="683">
        <v>0</v>
      </c>
      <c r="M33" s="684">
        <v>2</v>
      </c>
      <c r="N33" s="682">
        <v>0</v>
      </c>
      <c r="O33" s="683">
        <v>0</v>
      </c>
      <c r="P33" s="684">
        <v>0</v>
      </c>
      <c r="Q33" s="682">
        <v>0</v>
      </c>
      <c r="R33" s="683">
        <v>0</v>
      </c>
      <c r="S33" s="684">
        <v>0</v>
      </c>
      <c r="T33" s="682">
        <v>0</v>
      </c>
      <c r="U33" s="683">
        <v>0</v>
      </c>
      <c r="V33" s="684">
        <v>0</v>
      </c>
      <c r="W33" s="682">
        <v>1</v>
      </c>
      <c r="X33" s="683">
        <v>1</v>
      </c>
      <c r="Y33" s="684">
        <v>0</v>
      </c>
      <c r="Z33" s="682">
        <v>4</v>
      </c>
      <c r="AA33" s="683">
        <v>0</v>
      </c>
      <c r="AB33" s="684">
        <v>5</v>
      </c>
      <c r="AC33" s="682">
        <v>2</v>
      </c>
      <c r="AD33" s="683">
        <v>0</v>
      </c>
      <c r="AE33" s="684">
        <v>0</v>
      </c>
      <c r="AF33" s="685">
        <v>0</v>
      </c>
      <c r="AG33" s="686">
        <v>0</v>
      </c>
      <c r="AH33" s="687">
        <v>1</v>
      </c>
      <c r="AI33" s="685">
        <v>3</v>
      </c>
      <c r="AJ33" s="686">
        <v>0</v>
      </c>
      <c r="AK33" s="687">
        <v>0</v>
      </c>
      <c r="AL33" s="685">
        <v>0</v>
      </c>
      <c r="AM33" s="686">
        <v>2</v>
      </c>
      <c r="AN33" s="687">
        <v>0</v>
      </c>
      <c r="AO33" s="685">
        <v>0</v>
      </c>
      <c r="AP33" s="686">
        <v>1</v>
      </c>
      <c r="AQ33" s="687">
        <v>0</v>
      </c>
      <c r="AR33" s="688">
        <f t="shared" si="0"/>
        <v>28</v>
      </c>
      <c r="AS33" s="689">
        <f t="shared" si="2"/>
        <v>15</v>
      </c>
      <c r="AT33" s="690">
        <f t="shared" si="4"/>
        <v>0.5357142857142857</v>
      </c>
      <c r="AU33" s="691">
        <f t="shared" si="1"/>
        <v>4</v>
      </c>
      <c r="AV33" s="692">
        <f t="shared" si="5"/>
        <v>0.14285714285714285</v>
      </c>
      <c r="AW33" s="693">
        <f t="shared" si="3"/>
        <v>9</v>
      </c>
      <c r="AX33" s="694">
        <f t="shared" si="6"/>
        <v>0.32142857142857145</v>
      </c>
      <c r="AY33" s="695">
        <f t="shared" si="11"/>
        <v>4.6367851622874804E-3</v>
      </c>
      <c r="AZ33" s="676">
        <f t="shared" si="12"/>
        <v>1.2364760432766616E-3</v>
      </c>
      <c r="BA33" s="677">
        <f t="shared" si="13"/>
        <v>2.7820710973724882E-3</v>
      </c>
      <c r="BB33" s="678">
        <f t="shared" si="10"/>
        <v>7.6901950013732491E-3</v>
      </c>
    </row>
    <row r="34" spans="1:54" ht="22.95" customHeight="1" x14ac:dyDescent="0.25">
      <c r="A34" s="387">
        <v>0</v>
      </c>
      <c r="B34" s="387">
        <v>0</v>
      </c>
      <c r="C34" s="679">
        <v>25</v>
      </c>
      <c r="D34" s="1148" t="s">
        <v>276</v>
      </c>
      <c r="E34" s="680" t="s">
        <v>211</v>
      </c>
      <c r="F34" s="681" t="s">
        <v>212</v>
      </c>
      <c r="G34" s="755" t="s">
        <v>277</v>
      </c>
      <c r="H34" s="682">
        <v>0</v>
      </c>
      <c r="I34" s="683">
        <v>0</v>
      </c>
      <c r="J34" s="684">
        <v>0</v>
      </c>
      <c r="K34" s="682">
        <v>0</v>
      </c>
      <c r="L34" s="683">
        <v>0</v>
      </c>
      <c r="M34" s="684">
        <v>0</v>
      </c>
      <c r="N34" s="682">
        <v>0</v>
      </c>
      <c r="O34" s="683">
        <v>0</v>
      </c>
      <c r="P34" s="684">
        <v>0</v>
      </c>
      <c r="Q34" s="682">
        <v>0</v>
      </c>
      <c r="R34" s="683">
        <v>0</v>
      </c>
      <c r="S34" s="684">
        <v>0</v>
      </c>
      <c r="T34" s="682">
        <v>0</v>
      </c>
      <c r="U34" s="683">
        <v>0</v>
      </c>
      <c r="V34" s="684">
        <v>0</v>
      </c>
      <c r="W34" s="682">
        <v>0</v>
      </c>
      <c r="X34" s="683">
        <v>0</v>
      </c>
      <c r="Y34" s="684">
        <v>0</v>
      </c>
      <c r="Z34" s="682">
        <v>0</v>
      </c>
      <c r="AA34" s="683">
        <v>0</v>
      </c>
      <c r="AB34" s="684">
        <v>1</v>
      </c>
      <c r="AC34" s="682">
        <v>0</v>
      </c>
      <c r="AD34" s="683">
        <v>0</v>
      </c>
      <c r="AE34" s="684">
        <v>0</v>
      </c>
      <c r="AF34" s="685">
        <v>0</v>
      </c>
      <c r="AG34" s="686">
        <v>0</v>
      </c>
      <c r="AH34" s="687">
        <v>0</v>
      </c>
      <c r="AI34" s="685">
        <v>0</v>
      </c>
      <c r="AJ34" s="686">
        <v>0</v>
      </c>
      <c r="AK34" s="687">
        <v>1</v>
      </c>
      <c r="AL34" s="685">
        <v>0</v>
      </c>
      <c r="AM34" s="686">
        <v>0</v>
      </c>
      <c r="AN34" s="687">
        <v>0</v>
      </c>
      <c r="AO34" s="685">
        <v>0</v>
      </c>
      <c r="AP34" s="686">
        <v>0</v>
      </c>
      <c r="AQ34" s="687">
        <v>0</v>
      </c>
      <c r="AR34" s="688">
        <f t="shared" si="0"/>
        <v>2</v>
      </c>
      <c r="AS34" s="689">
        <f t="shared" si="2"/>
        <v>0</v>
      </c>
      <c r="AT34" s="690">
        <f t="shared" si="4"/>
        <v>0</v>
      </c>
      <c r="AU34" s="691">
        <f t="shared" si="1"/>
        <v>0</v>
      </c>
      <c r="AV34" s="692">
        <f t="shared" si="5"/>
        <v>0</v>
      </c>
      <c r="AW34" s="693">
        <f t="shared" si="3"/>
        <v>2</v>
      </c>
      <c r="AX34" s="694">
        <f t="shared" si="6"/>
        <v>1</v>
      </c>
      <c r="AY34" s="695">
        <f t="shared" si="11"/>
        <v>0</v>
      </c>
      <c r="AZ34" s="676">
        <f t="shared" si="12"/>
        <v>0</v>
      </c>
      <c r="BA34" s="677">
        <f t="shared" si="13"/>
        <v>6.1823802163833079E-4</v>
      </c>
      <c r="BB34" s="678">
        <f t="shared" si="10"/>
        <v>5.4929964295523208E-4</v>
      </c>
    </row>
    <row r="35" spans="1:54" ht="22.95" customHeight="1" x14ac:dyDescent="0.25">
      <c r="A35" s="387">
        <v>0</v>
      </c>
      <c r="B35" s="387">
        <v>0</v>
      </c>
      <c r="C35" s="679">
        <v>26</v>
      </c>
      <c r="D35" s="1148" t="s">
        <v>278</v>
      </c>
      <c r="E35" s="680" t="s">
        <v>511</v>
      </c>
      <c r="F35" s="681" t="s">
        <v>279</v>
      </c>
      <c r="G35" s="759" t="s">
        <v>280</v>
      </c>
      <c r="H35" s="682">
        <v>0</v>
      </c>
      <c r="I35" s="683">
        <v>0</v>
      </c>
      <c r="J35" s="684">
        <v>0</v>
      </c>
      <c r="K35" s="682">
        <v>0</v>
      </c>
      <c r="L35" s="683">
        <v>0</v>
      </c>
      <c r="M35" s="684">
        <v>0</v>
      </c>
      <c r="N35" s="682">
        <v>0</v>
      </c>
      <c r="O35" s="683">
        <v>0</v>
      </c>
      <c r="P35" s="684">
        <v>0</v>
      </c>
      <c r="Q35" s="682">
        <v>1</v>
      </c>
      <c r="R35" s="683">
        <v>3</v>
      </c>
      <c r="S35" s="684">
        <v>0</v>
      </c>
      <c r="T35" s="682">
        <v>0</v>
      </c>
      <c r="U35" s="683">
        <v>1</v>
      </c>
      <c r="V35" s="684">
        <v>0</v>
      </c>
      <c r="W35" s="682">
        <v>0</v>
      </c>
      <c r="X35" s="683">
        <v>0</v>
      </c>
      <c r="Y35" s="684">
        <v>0</v>
      </c>
      <c r="Z35" s="682">
        <v>0</v>
      </c>
      <c r="AA35" s="683">
        <v>0</v>
      </c>
      <c r="AB35" s="684">
        <v>0</v>
      </c>
      <c r="AC35" s="682">
        <v>0</v>
      </c>
      <c r="AD35" s="683">
        <v>0</v>
      </c>
      <c r="AE35" s="684">
        <v>0</v>
      </c>
      <c r="AF35" s="685">
        <v>0</v>
      </c>
      <c r="AG35" s="686">
        <v>1</v>
      </c>
      <c r="AH35" s="687">
        <v>0</v>
      </c>
      <c r="AI35" s="685">
        <v>0</v>
      </c>
      <c r="AJ35" s="686">
        <v>1</v>
      </c>
      <c r="AK35" s="687">
        <v>0</v>
      </c>
      <c r="AL35" s="685">
        <v>0</v>
      </c>
      <c r="AM35" s="686">
        <v>0</v>
      </c>
      <c r="AN35" s="687">
        <v>0</v>
      </c>
      <c r="AO35" s="685">
        <v>0</v>
      </c>
      <c r="AP35" s="686">
        <v>0</v>
      </c>
      <c r="AQ35" s="687">
        <v>0</v>
      </c>
      <c r="AR35" s="688">
        <f t="shared" si="0"/>
        <v>7</v>
      </c>
      <c r="AS35" s="689">
        <f t="shared" si="2"/>
        <v>1</v>
      </c>
      <c r="AT35" s="690">
        <f t="shared" si="4"/>
        <v>0.14285714285714285</v>
      </c>
      <c r="AU35" s="691">
        <f t="shared" si="1"/>
        <v>6</v>
      </c>
      <c r="AV35" s="692">
        <f t="shared" si="5"/>
        <v>0.8571428571428571</v>
      </c>
      <c r="AW35" s="693">
        <f t="shared" si="3"/>
        <v>0</v>
      </c>
      <c r="AX35" s="694">
        <f t="shared" si="6"/>
        <v>0</v>
      </c>
      <c r="AY35" s="695">
        <f t="shared" si="11"/>
        <v>3.0911901081916539E-4</v>
      </c>
      <c r="AZ35" s="676">
        <f t="shared" si="12"/>
        <v>1.8547140649149924E-3</v>
      </c>
      <c r="BA35" s="677">
        <f t="shared" si="13"/>
        <v>0</v>
      </c>
      <c r="BB35" s="678">
        <f t="shared" si="10"/>
        <v>1.9225487503433123E-3</v>
      </c>
    </row>
    <row r="36" spans="1:54" ht="22.95" customHeight="1" x14ac:dyDescent="0.25">
      <c r="A36" s="387">
        <v>0</v>
      </c>
      <c r="B36" s="387">
        <v>0</v>
      </c>
      <c r="C36" s="679">
        <v>27</v>
      </c>
      <c r="D36" s="1148" t="s">
        <v>281</v>
      </c>
      <c r="E36" s="680" t="s">
        <v>282</v>
      </c>
      <c r="F36" s="681" t="s">
        <v>212</v>
      </c>
      <c r="G36" s="759" t="s">
        <v>283</v>
      </c>
      <c r="H36" s="682">
        <v>0</v>
      </c>
      <c r="I36" s="683">
        <v>0</v>
      </c>
      <c r="J36" s="684">
        <v>0</v>
      </c>
      <c r="K36" s="682">
        <v>0</v>
      </c>
      <c r="L36" s="683">
        <v>0</v>
      </c>
      <c r="M36" s="684">
        <v>0</v>
      </c>
      <c r="N36" s="682">
        <v>0</v>
      </c>
      <c r="O36" s="683">
        <v>0</v>
      </c>
      <c r="P36" s="684">
        <v>0</v>
      </c>
      <c r="Q36" s="682">
        <v>0</v>
      </c>
      <c r="R36" s="683">
        <v>1</v>
      </c>
      <c r="S36" s="684">
        <v>0</v>
      </c>
      <c r="T36" s="682">
        <v>0</v>
      </c>
      <c r="U36" s="683">
        <v>0</v>
      </c>
      <c r="V36" s="684">
        <v>0</v>
      </c>
      <c r="W36" s="682">
        <v>1</v>
      </c>
      <c r="X36" s="683">
        <v>1</v>
      </c>
      <c r="Y36" s="684">
        <v>0</v>
      </c>
      <c r="Z36" s="682">
        <v>0</v>
      </c>
      <c r="AA36" s="683">
        <v>0</v>
      </c>
      <c r="AB36" s="684">
        <v>0</v>
      </c>
      <c r="AC36" s="682">
        <v>0</v>
      </c>
      <c r="AD36" s="683">
        <v>0</v>
      </c>
      <c r="AE36" s="684">
        <v>3</v>
      </c>
      <c r="AF36" s="685">
        <v>1</v>
      </c>
      <c r="AG36" s="686">
        <v>0</v>
      </c>
      <c r="AH36" s="687">
        <v>0</v>
      </c>
      <c r="AI36" s="685">
        <v>0</v>
      </c>
      <c r="AJ36" s="686">
        <v>1</v>
      </c>
      <c r="AK36" s="687">
        <v>2</v>
      </c>
      <c r="AL36" s="685">
        <v>0</v>
      </c>
      <c r="AM36" s="686">
        <v>0</v>
      </c>
      <c r="AN36" s="687">
        <v>0</v>
      </c>
      <c r="AO36" s="685">
        <v>0</v>
      </c>
      <c r="AP36" s="686">
        <v>0</v>
      </c>
      <c r="AQ36" s="687">
        <v>0</v>
      </c>
      <c r="AR36" s="688">
        <f t="shared" si="0"/>
        <v>10</v>
      </c>
      <c r="AS36" s="689">
        <f t="shared" si="2"/>
        <v>2</v>
      </c>
      <c r="AT36" s="690">
        <f t="shared" si="4"/>
        <v>0.2</v>
      </c>
      <c r="AU36" s="691">
        <f t="shared" si="1"/>
        <v>3</v>
      </c>
      <c r="AV36" s="692">
        <f t="shared" si="5"/>
        <v>0.3</v>
      </c>
      <c r="AW36" s="693">
        <f t="shared" si="3"/>
        <v>5</v>
      </c>
      <c r="AX36" s="694">
        <f t="shared" si="6"/>
        <v>0.5</v>
      </c>
      <c r="AY36" s="695">
        <f t="shared" si="11"/>
        <v>6.1823802163833079E-4</v>
      </c>
      <c r="AZ36" s="676">
        <f t="shared" si="12"/>
        <v>9.2735703245749618E-4</v>
      </c>
      <c r="BA36" s="677">
        <f t="shared" si="13"/>
        <v>1.5455950540958269E-3</v>
      </c>
      <c r="BB36" s="678">
        <f t="shared" si="10"/>
        <v>2.7464982147761604E-3</v>
      </c>
    </row>
    <row r="37" spans="1:54" ht="22.95" customHeight="1" x14ac:dyDescent="0.25">
      <c r="A37" s="387">
        <v>0</v>
      </c>
      <c r="B37" s="387">
        <v>0</v>
      </c>
      <c r="C37" s="679">
        <v>28</v>
      </c>
      <c r="D37" s="1148" t="s">
        <v>284</v>
      </c>
      <c r="E37" s="680" t="s">
        <v>285</v>
      </c>
      <c r="F37" s="681" t="s">
        <v>216</v>
      </c>
      <c r="G37" s="755" t="s">
        <v>286</v>
      </c>
      <c r="H37" s="682">
        <v>0</v>
      </c>
      <c r="I37" s="683">
        <v>0</v>
      </c>
      <c r="J37" s="684">
        <v>2</v>
      </c>
      <c r="K37" s="682">
        <v>0</v>
      </c>
      <c r="L37" s="683">
        <v>0</v>
      </c>
      <c r="M37" s="684">
        <v>0</v>
      </c>
      <c r="N37" s="682">
        <v>1</v>
      </c>
      <c r="O37" s="683">
        <v>0</v>
      </c>
      <c r="P37" s="684">
        <v>0</v>
      </c>
      <c r="Q37" s="682">
        <v>0</v>
      </c>
      <c r="R37" s="683">
        <v>0</v>
      </c>
      <c r="S37" s="684">
        <v>1</v>
      </c>
      <c r="T37" s="682">
        <v>0</v>
      </c>
      <c r="U37" s="683">
        <v>0</v>
      </c>
      <c r="V37" s="684">
        <v>0</v>
      </c>
      <c r="W37" s="682">
        <v>0</v>
      </c>
      <c r="X37" s="683">
        <v>0</v>
      </c>
      <c r="Y37" s="684">
        <v>0</v>
      </c>
      <c r="Z37" s="682">
        <v>0</v>
      </c>
      <c r="AA37" s="683">
        <v>0</v>
      </c>
      <c r="AB37" s="684">
        <v>0</v>
      </c>
      <c r="AC37" s="682">
        <v>0</v>
      </c>
      <c r="AD37" s="683">
        <v>0</v>
      </c>
      <c r="AE37" s="684">
        <v>0</v>
      </c>
      <c r="AF37" s="685">
        <v>0</v>
      </c>
      <c r="AG37" s="686">
        <v>1</v>
      </c>
      <c r="AH37" s="687">
        <v>0</v>
      </c>
      <c r="AI37" s="685">
        <v>0</v>
      </c>
      <c r="AJ37" s="686">
        <v>2</v>
      </c>
      <c r="AK37" s="687">
        <v>0</v>
      </c>
      <c r="AL37" s="685">
        <v>0</v>
      </c>
      <c r="AM37" s="686">
        <v>0</v>
      </c>
      <c r="AN37" s="687">
        <v>0</v>
      </c>
      <c r="AO37" s="685">
        <v>0</v>
      </c>
      <c r="AP37" s="686">
        <v>0</v>
      </c>
      <c r="AQ37" s="687">
        <v>0</v>
      </c>
      <c r="AR37" s="688">
        <f t="shared" si="0"/>
        <v>7</v>
      </c>
      <c r="AS37" s="689">
        <f t="shared" si="2"/>
        <v>1</v>
      </c>
      <c r="AT37" s="690">
        <f t="shared" si="4"/>
        <v>0.14285714285714285</v>
      </c>
      <c r="AU37" s="691">
        <f t="shared" si="1"/>
        <v>3</v>
      </c>
      <c r="AV37" s="692">
        <f t="shared" si="5"/>
        <v>0.42857142857142855</v>
      </c>
      <c r="AW37" s="693">
        <f t="shared" si="3"/>
        <v>3</v>
      </c>
      <c r="AX37" s="694">
        <f t="shared" si="6"/>
        <v>0.42857142857142855</v>
      </c>
      <c r="AY37" s="695">
        <f t="shared" si="11"/>
        <v>3.0911901081916539E-4</v>
      </c>
      <c r="AZ37" s="676">
        <f t="shared" si="12"/>
        <v>9.2735703245749618E-4</v>
      </c>
      <c r="BA37" s="677">
        <f t="shared" si="13"/>
        <v>9.2735703245749618E-4</v>
      </c>
      <c r="BB37" s="678">
        <f t="shared" si="10"/>
        <v>1.9225487503433123E-3</v>
      </c>
    </row>
    <row r="38" spans="1:54" ht="22.95" customHeight="1" x14ac:dyDescent="0.25">
      <c r="A38" s="387">
        <v>0</v>
      </c>
      <c r="B38" s="387">
        <v>0</v>
      </c>
      <c r="C38" s="679">
        <v>29</v>
      </c>
      <c r="D38" s="1148" t="s">
        <v>287</v>
      </c>
      <c r="E38" s="680" t="s">
        <v>288</v>
      </c>
      <c r="F38" s="681" t="s">
        <v>279</v>
      </c>
      <c r="G38" s="755" t="s">
        <v>289</v>
      </c>
      <c r="H38" s="682">
        <v>0</v>
      </c>
      <c r="I38" s="683">
        <v>0</v>
      </c>
      <c r="J38" s="684">
        <v>0</v>
      </c>
      <c r="K38" s="682">
        <v>0</v>
      </c>
      <c r="L38" s="683">
        <v>0</v>
      </c>
      <c r="M38" s="684">
        <v>0</v>
      </c>
      <c r="N38" s="682">
        <v>0</v>
      </c>
      <c r="O38" s="683">
        <v>0</v>
      </c>
      <c r="P38" s="684">
        <v>0</v>
      </c>
      <c r="Q38" s="682">
        <v>0</v>
      </c>
      <c r="R38" s="683">
        <v>0</v>
      </c>
      <c r="S38" s="684">
        <v>0</v>
      </c>
      <c r="T38" s="682">
        <v>0</v>
      </c>
      <c r="U38" s="683">
        <v>0</v>
      </c>
      <c r="V38" s="684">
        <v>0</v>
      </c>
      <c r="W38" s="682">
        <v>0</v>
      </c>
      <c r="X38" s="683">
        <v>0</v>
      </c>
      <c r="Y38" s="684">
        <v>0</v>
      </c>
      <c r="Z38" s="682">
        <v>0</v>
      </c>
      <c r="AA38" s="683">
        <v>0</v>
      </c>
      <c r="AB38" s="684">
        <v>0</v>
      </c>
      <c r="AC38" s="682">
        <v>3</v>
      </c>
      <c r="AD38" s="683">
        <v>0</v>
      </c>
      <c r="AE38" s="684">
        <v>0</v>
      </c>
      <c r="AF38" s="685">
        <v>1</v>
      </c>
      <c r="AG38" s="686">
        <v>0</v>
      </c>
      <c r="AH38" s="687">
        <v>1</v>
      </c>
      <c r="AI38" s="685">
        <v>1</v>
      </c>
      <c r="AJ38" s="686">
        <v>0</v>
      </c>
      <c r="AK38" s="687">
        <v>0</v>
      </c>
      <c r="AL38" s="685">
        <v>0</v>
      </c>
      <c r="AM38" s="686">
        <v>0</v>
      </c>
      <c r="AN38" s="687">
        <v>0</v>
      </c>
      <c r="AO38" s="685">
        <v>0</v>
      </c>
      <c r="AP38" s="686">
        <v>1</v>
      </c>
      <c r="AQ38" s="687">
        <v>0</v>
      </c>
      <c r="AR38" s="688">
        <f t="shared" si="0"/>
        <v>7</v>
      </c>
      <c r="AS38" s="689">
        <f t="shared" si="2"/>
        <v>5</v>
      </c>
      <c r="AT38" s="690">
        <f t="shared" si="4"/>
        <v>0.7142857142857143</v>
      </c>
      <c r="AU38" s="691">
        <f t="shared" si="1"/>
        <v>1</v>
      </c>
      <c r="AV38" s="692">
        <f t="shared" si="5"/>
        <v>0.14285714285714285</v>
      </c>
      <c r="AW38" s="693">
        <f t="shared" si="3"/>
        <v>1</v>
      </c>
      <c r="AX38" s="694">
        <f t="shared" si="6"/>
        <v>0.14285714285714285</v>
      </c>
      <c r="AY38" s="695">
        <f t="shared" si="11"/>
        <v>1.5455950540958269E-3</v>
      </c>
      <c r="AZ38" s="676">
        <f t="shared" si="12"/>
        <v>3.0911901081916539E-4</v>
      </c>
      <c r="BA38" s="677">
        <f t="shared" si="13"/>
        <v>3.0911901081916539E-4</v>
      </c>
      <c r="BB38" s="678">
        <f t="shared" si="10"/>
        <v>1.9225487503433123E-3</v>
      </c>
    </row>
    <row r="39" spans="1:54" ht="22.95" customHeight="1" x14ac:dyDescent="0.25">
      <c r="A39" s="387">
        <v>0</v>
      </c>
      <c r="B39" s="387">
        <v>0</v>
      </c>
      <c r="C39" s="679">
        <v>30</v>
      </c>
      <c r="D39" s="1148" t="s">
        <v>290</v>
      </c>
      <c r="E39" s="680" t="s">
        <v>291</v>
      </c>
      <c r="F39" s="681" t="s">
        <v>292</v>
      </c>
      <c r="G39" s="755" t="s">
        <v>293</v>
      </c>
      <c r="H39" s="682">
        <v>0</v>
      </c>
      <c r="I39" s="683">
        <v>0</v>
      </c>
      <c r="J39" s="684">
        <v>0</v>
      </c>
      <c r="K39" s="682">
        <v>2</v>
      </c>
      <c r="L39" s="683">
        <v>1</v>
      </c>
      <c r="M39" s="684">
        <v>1</v>
      </c>
      <c r="N39" s="682">
        <v>3</v>
      </c>
      <c r="O39" s="683">
        <v>0</v>
      </c>
      <c r="P39" s="684">
        <v>1</v>
      </c>
      <c r="Q39" s="682">
        <v>1</v>
      </c>
      <c r="R39" s="683">
        <v>0</v>
      </c>
      <c r="S39" s="684">
        <v>0</v>
      </c>
      <c r="T39" s="682">
        <v>2</v>
      </c>
      <c r="U39" s="683">
        <v>2</v>
      </c>
      <c r="V39" s="684">
        <v>0</v>
      </c>
      <c r="W39" s="682">
        <v>1</v>
      </c>
      <c r="X39" s="683">
        <v>0</v>
      </c>
      <c r="Y39" s="684">
        <v>0</v>
      </c>
      <c r="Z39" s="682">
        <v>3</v>
      </c>
      <c r="AA39" s="683">
        <v>0</v>
      </c>
      <c r="AB39" s="684">
        <v>2</v>
      </c>
      <c r="AC39" s="682">
        <v>1</v>
      </c>
      <c r="AD39" s="683">
        <v>0</v>
      </c>
      <c r="AE39" s="684">
        <v>2</v>
      </c>
      <c r="AF39" s="685">
        <v>2</v>
      </c>
      <c r="AG39" s="686">
        <v>1</v>
      </c>
      <c r="AH39" s="687">
        <v>0</v>
      </c>
      <c r="AI39" s="685">
        <v>2</v>
      </c>
      <c r="AJ39" s="686">
        <v>0</v>
      </c>
      <c r="AK39" s="687">
        <v>1</v>
      </c>
      <c r="AL39" s="685">
        <v>1</v>
      </c>
      <c r="AM39" s="686">
        <v>0</v>
      </c>
      <c r="AN39" s="687">
        <v>1</v>
      </c>
      <c r="AO39" s="685">
        <v>1</v>
      </c>
      <c r="AP39" s="686">
        <v>0</v>
      </c>
      <c r="AQ39" s="687">
        <v>0</v>
      </c>
      <c r="AR39" s="688">
        <f t="shared" si="0"/>
        <v>31</v>
      </c>
      <c r="AS39" s="689">
        <f t="shared" si="2"/>
        <v>19</v>
      </c>
      <c r="AT39" s="690">
        <f t="shared" si="4"/>
        <v>0.61290322580645162</v>
      </c>
      <c r="AU39" s="691">
        <f t="shared" si="1"/>
        <v>4</v>
      </c>
      <c r="AV39" s="692">
        <f t="shared" si="5"/>
        <v>0.12903225806451613</v>
      </c>
      <c r="AW39" s="693">
        <f t="shared" si="3"/>
        <v>8</v>
      </c>
      <c r="AX39" s="694">
        <f t="shared" si="6"/>
        <v>0.25806451612903225</v>
      </c>
      <c r="AY39" s="695">
        <f t="shared" si="11"/>
        <v>5.8732612055641424E-3</v>
      </c>
      <c r="AZ39" s="676">
        <f t="shared" si="12"/>
        <v>1.2364760432766616E-3</v>
      </c>
      <c r="BA39" s="677">
        <f t="shared" si="13"/>
        <v>2.4729520865533232E-3</v>
      </c>
      <c r="BB39" s="678">
        <f t="shared" si="10"/>
        <v>8.5141444658060981E-3</v>
      </c>
    </row>
    <row r="40" spans="1:54" ht="22.95" customHeight="1" x14ac:dyDescent="0.25">
      <c r="A40" s="387">
        <v>0</v>
      </c>
      <c r="B40" s="387">
        <v>0</v>
      </c>
      <c r="C40" s="679">
        <v>31</v>
      </c>
      <c r="D40" s="1148" t="s">
        <v>294</v>
      </c>
      <c r="E40" s="680" t="s">
        <v>295</v>
      </c>
      <c r="F40" s="681" t="s">
        <v>292</v>
      </c>
      <c r="G40" s="755" t="s">
        <v>296</v>
      </c>
      <c r="H40" s="682">
        <v>4</v>
      </c>
      <c r="I40" s="683">
        <v>2</v>
      </c>
      <c r="J40" s="684">
        <v>1</v>
      </c>
      <c r="K40" s="682">
        <v>4</v>
      </c>
      <c r="L40" s="683">
        <v>5</v>
      </c>
      <c r="M40" s="684">
        <v>3</v>
      </c>
      <c r="N40" s="682">
        <v>7</v>
      </c>
      <c r="O40" s="683">
        <v>1</v>
      </c>
      <c r="P40" s="684">
        <v>2</v>
      </c>
      <c r="Q40" s="682">
        <v>2</v>
      </c>
      <c r="R40" s="683">
        <v>0</v>
      </c>
      <c r="S40" s="684">
        <v>3</v>
      </c>
      <c r="T40" s="682">
        <v>5</v>
      </c>
      <c r="U40" s="683">
        <v>3</v>
      </c>
      <c r="V40" s="684">
        <v>3</v>
      </c>
      <c r="W40" s="682">
        <v>3</v>
      </c>
      <c r="X40" s="683">
        <v>5</v>
      </c>
      <c r="Y40" s="684">
        <v>2</v>
      </c>
      <c r="Z40" s="682">
        <v>3</v>
      </c>
      <c r="AA40" s="683">
        <v>6</v>
      </c>
      <c r="AB40" s="684">
        <v>5</v>
      </c>
      <c r="AC40" s="682">
        <v>4</v>
      </c>
      <c r="AD40" s="683">
        <v>4</v>
      </c>
      <c r="AE40" s="684">
        <v>3</v>
      </c>
      <c r="AF40" s="685">
        <v>5</v>
      </c>
      <c r="AG40" s="686">
        <v>7</v>
      </c>
      <c r="AH40" s="687">
        <v>4</v>
      </c>
      <c r="AI40" s="685">
        <v>4</v>
      </c>
      <c r="AJ40" s="686">
        <v>5</v>
      </c>
      <c r="AK40" s="687">
        <v>2</v>
      </c>
      <c r="AL40" s="685">
        <v>2</v>
      </c>
      <c r="AM40" s="686">
        <v>5</v>
      </c>
      <c r="AN40" s="687">
        <v>1</v>
      </c>
      <c r="AO40" s="685">
        <v>5</v>
      </c>
      <c r="AP40" s="686">
        <v>1</v>
      </c>
      <c r="AQ40" s="687">
        <v>2</v>
      </c>
      <c r="AR40" s="688">
        <f t="shared" si="0"/>
        <v>123</v>
      </c>
      <c r="AS40" s="689">
        <f t="shared" si="2"/>
        <v>48</v>
      </c>
      <c r="AT40" s="690">
        <f t="shared" si="4"/>
        <v>0.3902439024390244</v>
      </c>
      <c r="AU40" s="691">
        <f t="shared" si="1"/>
        <v>44</v>
      </c>
      <c r="AV40" s="692">
        <f t="shared" si="5"/>
        <v>0.35772357723577236</v>
      </c>
      <c r="AW40" s="693">
        <f t="shared" si="3"/>
        <v>31</v>
      </c>
      <c r="AX40" s="694">
        <f t="shared" si="6"/>
        <v>0.25203252032520324</v>
      </c>
      <c r="AY40" s="695">
        <f t="shared" si="11"/>
        <v>1.4837712519319939E-2</v>
      </c>
      <c r="AZ40" s="676">
        <f t="shared" si="12"/>
        <v>1.3601236476043277E-2</v>
      </c>
      <c r="BA40" s="677">
        <f t="shared" si="13"/>
        <v>9.5826893353941275E-3</v>
      </c>
      <c r="BB40" s="678">
        <f t="shared" si="10"/>
        <v>3.3781928041746775E-2</v>
      </c>
    </row>
    <row r="41" spans="1:54" ht="22.95" customHeight="1" x14ac:dyDescent="0.25">
      <c r="A41" s="387">
        <v>0</v>
      </c>
      <c r="B41" s="387">
        <v>0</v>
      </c>
      <c r="C41" s="679">
        <v>32</v>
      </c>
      <c r="D41" s="1148" t="s">
        <v>297</v>
      </c>
      <c r="E41" s="680" t="s">
        <v>298</v>
      </c>
      <c r="F41" s="681" t="s">
        <v>260</v>
      </c>
      <c r="G41" s="755" t="s">
        <v>299</v>
      </c>
      <c r="H41" s="682">
        <v>0</v>
      </c>
      <c r="I41" s="683">
        <v>0</v>
      </c>
      <c r="J41" s="684">
        <v>0</v>
      </c>
      <c r="K41" s="682">
        <v>0</v>
      </c>
      <c r="L41" s="683">
        <v>0</v>
      </c>
      <c r="M41" s="684">
        <v>0</v>
      </c>
      <c r="N41" s="682">
        <v>0</v>
      </c>
      <c r="O41" s="683">
        <v>0</v>
      </c>
      <c r="P41" s="684">
        <v>0</v>
      </c>
      <c r="Q41" s="682">
        <v>0</v>
      </c>
      <c r="R41" s="683">
        <v>0</v>
      </c>
      <c r="S41" s="684">
        <v>0</v>
      </c>
      <c r="T41" s="682">
        <v>0</v>
      </c>
      <c r="U41" s="683">
        <v>0</v>
      </c>
      <c r="V41" s="684">
        <v>1</v>
      </c>
      <c r="W41" s="682">
        <v>0</v>
      </c>
      <c r="X41" s="683">
        <v>0</v>
      </c>
      <c r="Y41" s="684">
        <v>0</v>
      </c>
      <c r="Z41" s="682">
        <v>0</v>
      </c>
      <c r="AA41" s="683">
        <v>0</v>
      </c>
      <c r="AB41" s="684">
        <v>0</v>
      </c>
      <c r="AC41" s="682">
        <v>0</v>
      </c>
      <c r="AD41" s="683">
        <v>0</v>
      </c>
      <c r="AE41" s="684">
        <v>0</v>
      </c>
      <c r="AF41" s="685">
        <v>0</v>
      </c>
      <c r="AG41" s="686">
        <v>0</v>
      </c>
      <c r="AH41" s="687">
        <v>0</v>
      </c>
      <c r="AI41" s="685">
        <v>0</v>
      </c>
      <c r="AJ41" s="686">
        <v>0</v>
      </c>
      <c r="AK41" s="687">
        <v>0</v>
      </c>
      <c r="AL41" s="685">
        <v>0</v>
      </c>
      <c r="AM41" s="686">
        <v>0</v>
      </c>
      <c r="AN41" s="687">
        <v>0</v>
      </c>
      <c r="AO41" s="685">
        <v>0</v>
      </c>
      <c r="AP41" s="686">
        <v>0</v>
      </c>
      <c r="AQ41" s="687">
        <v>0</v>
      </c>
      <c r="AR41" s="688">
        <f t="shared" si="0"/>
        <v>1</v>
      </c>
      <c r="AS41" s="689">
        <f t="shared" si="2"/>
        <v>0</v>
      </c>
      <c r="AT41" s="690">
        <f t="shared" si="4"/>
        <v>0</v>
      </c>
      <c r="AU41" s="691">
        <f t="shared" si="1"/>
        <v>0</v>
      </c>
      <c r="AV41" s="692">
        <f t="shared" si="5"/>
        <v>0</v>
      </c>
      <c r="AW41" s="693">
        <f t="shared" si="3"/>
        <v>1</v>
      </c>
      <c r="AX41" s="694">
        <f t="shared" si="6"/>
        <v>1</v>
      </c>
      <c r="AY41" s="695">
        <f t="shared" si="11"/>
        <v>0</v>
      </c>
      <c r="AZ41" s="676">
        <f t="shared" si="12"/>
        <v>0</v>
      </c>
      <c r="BA41" s="677">
        <f t="shared" si="13"/>
        <v>3.0911901081916539E-4</v>
      </c>
      <c r="BB41" s="678">
        <f t="shared" si="10"/>
        <v>2.7464982147761604E-4</v>
      </c>
    </row>
    <row r="42" spans="1:54" ht="22.95" customHeight="1" x14ac:dyDescent="0.25">
      <c r="A42" s="387">
        <v>0</v>
      </c>
      <c r="B42" s="387">
        <v>0</v>
      </c>
      <c r="C42" s="679">
        <v>33</v>
      </c>
      <c r="D42" s="1148" t="s">
        <v>300</v>
      </c>
      <c r="E42" s="680" t="s">
        <v>301</v>
      </c>
      <c r="F42" s="681" t="s">
        <v>279</v>
      </c>
      <c r="G42" s="759" t="s">
        <v>302</v>
      </c>
      <c r="H42" s="682">
        <v>0</v>
      </c>
      <c r="I42" s="683">
        <v>0</v>
      </c>
      <c r="J42" s="684">
        <v>0</v>
      </c>
      <c r="K42" s="682">
        <v>0</v>
      </c>
      <c r="L42" s="683">
        <v>0</v>
      </c>
      <c r="M42" s="684">
        <v>0</v>
      </c>
      <c r="N42" s="682">
        <v>0</v>
      </c>
      <c r="O42" s="683">
        <v>0</v>
      </c>
      <c r="P42" s="684">
        <v>0</v>
      </c>
      <c r="Q42" s="682">
        <v>0</v>
      </c>
      <c r="R42" s="683">
        <v>0</v>
      </c>
      <c r="S42" s="684">
        <v>0</v>
      </c>
      <c r="T42" s="682">
        <v>0</v>
      </c>
      <c r="U42" s="683">
        <v>0</v>
      </c>
      <c r="V42" s="684">
        <v>0</v>
      </c>
      <c r="W42" s="682">
        <v>0</v>
      </c>
      <c r="X42" s="683">
        <v>0</v>
      </c>
      <c r="Y42" s="684">
        <v>0</v>
      </c>
      <c r="Z42" s="682">
        <v>0</v>
      </c>
      <c r="AA42" s="683">
        <v>0</v>
      </c>
      <c r="AB42" s="684">
        <v>0</v>
      </c>
      <c r="AC42" s="682">
        <v>0</v>
      </c>
      <c r="AD42" s="683">
        <v>0</v>
      </c>
      <c r="AE42" s="684">
        <v>0</v>
      </c>
      <c r="AF42" s="685">
        <v>0</v>
      </c>
      <c r="AG42" s="686">
        <v>0</v>
      </c>
      <c r="AH42" s="687">
        <v>0</v>
      </c>
      <c r="AI42" s="685">
        <v>0</v>
      </c>
      <c r="AJ42" s="686">
        <v>0</v>
      </c>
      <c r="AK42" s="687">
        <v>0</v>
      </c>
      <c r="AL42" s="685">
        <v>0</v>
      </c>
      <c r="AM42" s="686">
        <v>0</v>
      </c>
      <c r="AN42" s="687">
        <v>0</v>
      </c>
      <c r="AO42" s="685">
        <v>0</v>
      </c>
      <c r="AP42" s="686">
        <v>0</v>
      </c>
      <c r="AQ42" s="687">
        <v>0</v>
      </c>
      <c r="AR42" s="688">
        <f t="shared" si="0"/>
        <v>0</v>
      </c>
      <c r="AS42" s="689">
        <f t="shared" si="2"/>
        <v>0</v>
      </c>
      <c r="AT42" s="690" t="e">
        <f t="shared" si="4"/>
        <v>#DIV/0!</v>
      </c>
      <c r="AU42" s="691">
        <f t="shared" si="1"/>
        <v>0</v>
      </c>
      <c r="AV42" s="692" t="e">
        <f t="shared" si="5"/>
        <v>#DIV/0!</v>
      </c>
      <c r="AW42" s="693">
        <f t="shared" si="3"/>
        <v>0</v>
      </c>
      <c r="AX42" s="694" t="e">
        <f t="shared" si="6"/>
        <v>#DIV/0!</v>
      </c>
      <c r="AY42" s="695">
        <f t="shared" si="11"/>
        <v>0</v>
      </c>
      <c r="AZ42" s="676">
        <f t="shared" si="12"/>
        <v>0</v>
      </c>
      <c r="BA42" s="677">
        <f t="shared" si="13"/>
        <v>0</v>
      </c>
      <c r="BB42" s="678">
        <f t="shared" si="10"/>
        <v>0</v>
      </c>
    </row>
    <row r="43" spans="1:54" ht="22.95" customHeight="1" x14ac:dyDescent="0.25">
      <c r="A43" s="387">
        <v>0</v>
      </c>
      <c r="B43" s="387">
        <v>0</v>
      </c>
      <c r="C43" s="679">
        <v>34</v>
      </c>
      <c r="D43" s="1148" t="s">
        <v>303</v>
      </c>
      <c r="E43" s="680" t="s">
        <v>304</v>
      </c>
      <c r="F43" s="681" t="s">
        <v>292</v>
      </c>
      <c r="G43" s="759" t="s">
        <v>305</v>
      </c>
      <c r="H43" s="682">
        <v>0</v>
      </c>
      <c r="I43" s="683">
        <v>0</v>
      </c>
      <c r="J43" s="684">
        <v>0</v>
      </c>
      <c r="K43" s="682">
        <v>0</v>
      </c>
      <c r="L43" s="683">
        <v>0</v>
      </c>
      <c r="M43" s="684">
        <v>0</v>
      </c>
      <c r="N43" s="682">
        <v>1</v>
      </c>
      <c r="O43" s="683">
        <v>0</v>
      </c>
      <c r="P43" s="684">
        <v>0</v>
      </c>
      <c r="Q43" s="682">
        <v>0</v>
      </c>
      <c r="R43" s="683">
        <v>0</v>
      </c>
      <c r="S43" s="684">
        <v>0</v>
      </c>
      <c r="T43" s="682">
        <v>0</v>
      </c>
      <c r="U43" s="683">
        <v>0</v>
      </c>
      <c r="V43" s="684">
        <v>0</v>
      </c>
      <c r="W43" s="682">
        <v>0</v>
      </c>
      <c r="X43" s="683">
        <v>0</v>
      </c>
      <c r="Y43" s="684">
        <v>0</v>
      </c>
      <c r="Z43" s="682">
        <v>0</v>
      </c>
      <c r="AA43" s="683">
        <v>0</v>
      </c>
      <c r="AB43" s="684">
        <v>0</v>
      </c>
      <c r="AC43" s="682">
        <v>0</v>
      </c>
      <c r="AD43" s="683">
        <v>0</v>
      </c>
      <c r="AE43" s="684">
        <v>0</v>
      </c>
      <c r="AF43" s="685">
        <v>0</v>
      </c>
      <c r="AG43" s="686">
        <v>0</v>
      </c>
      <c r="AH43" s="687">
        <v>0</v>
      </c>
      <c r="AI43" s="685">
        <v>1</v>
      </c>
      <c r="AJ43" s="686">
        <v>0</v>
      </c>
      <c r="AK43" s="687">
        <v>0</v>
      </c>
      <c r="AL43" s="685">
        <v>0</v>
      </c>
      <c r="AM43" s="686">
        <v>0</v>
      </c>
      <c r="AN43" s="687">
        <v>0</v>
      </c>
      <c r="AO43" s="685">
        <v>0</v>
      </c>
      <c r="AP43" s="686">
        <v>0</v>
      </c>
      <c r="AQ43" s="687">
        <v>0</v>
      </c>
      <c r="AR43" s="688">
        <f t="shared" si="0"/>
        <v>2</v>
      </c>
      <c r="AS43" s="689">
        <f t="shared" si="2"/>
        <v>2</v>
      </c>
      <c r="AT43" s="690">
        <f t="shared" si="4"/>
        <v>1</v>
      </c>
      <c r="AU43" s="691">
        <f t="shared" si="1"/>
        <v>0</v>
      </c>
      <c r="AV43" s="692">
        <f t="shared" si="5"/>
        <v>0</v>
      </c>
      <c r="AW43" s="693">
        <f t="shared" si="3"/>
        <v>0</v>
      </c>
      <c r="AX43" s="694">
        <f t="shared" si="6"/>
        <v>0</v>
      </c>
      <c r="AY43" s="695">
        <f t="shared" si="11"/>
        <v>6.1823802163833079E-4</v>
      </c>
      <c r="AZ43" s="676">
        <f t="shared" si="12"/>
        <v>0</v>
      </c>
      <c r="BA43" s="677">
        <f t="shared" si="13"/>
        <v>0</v>
      </c>
      <c r="BB43" s="678">
        <f t="shared" si="10"/>
        <v>5.4929964295523208E-4</v>
      </c>
    </row>
    <row r="44" spans="1:54" ht="22.95" customHeight="1" x14ac:dyDescent="0.25">
      <c r="A44" s="387">
        <v>0</v>
      </c>
      <c r="B44" s="387">
        <v>0</v>
      </c>
      <c r="C44" s="679">
        <v>35</v>
      </c>
      <c r="D44" s="1148" t="s">
        <v>306</v>
      </c>
      <c r="E44" s="680" t="s">
        <v>288</v>
      </c>
      <c r="F44" s="681" t="s">
        <v>267</v>
      </c>
      <c r="G44" s="755" t="s">
        <v>307</v>
      </c>
      <c r="H44" s="682">
        <v>0</v>
      </c>
      <c r="I44" s="683">
        <v>0</v>
      </c>
      <c r="J44" s="684">
        <v>0</v>
      </c>
      <c r="K44" s="682">
        <v>0</v>
      </c>
      <c r="L44" s="683">
        <v>0</v>
      </c>
      <c r="M44" s="684">
        <v>0</v>
      </c>
      <c r="N44" s="682">
        <v>1</v>
      </c>
      <c r="O44" s="683">
        <v>0</v>
      </c>
      <c r="P44" s="684">
        <v>0</v>
      </c>
      <c r="Q44" s="682">
        <v>0</v>
      </c>
      <c r="R44" s="683">
        <v>0</v>
      </c>
      <c r="S44" s="684">
        <v>0</v>
      </c>
      <c r="T44" s="682">
        <v>1</v>
      </c>
      <c r="U44" s="683">
        <v>0</v>
      </c>
      <c r="V44" s="684">
        <v>0</v>
      </c>
      <c r="W44" s="682">
        <v>0</v>
      </c>
      <c r="X44" s="683">
        <v>0</v>
      </c>
      <c r="Y44" s="684">
        <v>0</v>
      </c>
      <c r="Z44" s="682">
        <v>0</v>
      </c>
      <c r="AA44" s="683">
        <v>0</v>
      </c>
      <c r="AB44" s="684">
        <v>0</v>
      </c>
      <c r="AC44" s="682">
        <v>0</v>
      </c>
      <c r="AD44" s="683">
        <v>0</v>
      </c>
      <c r="AE44" s="684">
        <v>0</v>
      </c>
      <c r="AF44" s="685">
        <v>0</v>
      </c>
      <c r="AG44" s="686">
        <v>0</v>
      </c>
      <c r="AH44" s="687">
        <v>0</v>
      </c>
      <c r="AI44" s="685">
        <v>0</v>
      </c>
      <c r="AJ44" s="686">
        <v>0</v>
      </c>
      <c r="AK44" s="687">
        <v>0</v>
      </c>
      <c r="AL44" s="685">
        <v>1</v>
      </c>
      <c r="AM44" s="686">
        <v>0</v>
      </c>
      <c r="AN44" s="687">
        <v>0</v>
      </c>
      <c r="AO44" s="685">
        <v>0</v>
      </c>
      <c r="AP44" s="686">
        <v>0</v>
      </c>
      <c r="AQ44" s="687">
        <v>0</v>
      </c>
      <c r="AR44" s="688">
        <f t="shared" si="0"/>
        <v>3</v>
      </c>
      <c r="AS44" s="689">
        <f t="shared" si="2"/>
        <v>3</v>
      </c>
      <c r="AT44" s="690">
        <f t="shared" si="4"/>
        <v>1</v>
      </c>
      <c r="AU44" s="691">
        <f t="shared" si="1"/>
        <v>0</v>
      </c>
      <c r="AV44" s="692">
        <f t="shared" si="5"/>
        <v>0</v>
      </c>
      <c r="AW44" s="693">
        <f t="shared" si="3"/>
        <v>0</v>
      </c>
      <c r="AX44" s="694">
        <f t="shared" si="6"/>
        <v>0</v>
      </c>
      <c r="AY44" s="695">
        <f t="shared" si="11"/>
        <v>9.2735703245749618E-4</v>
      </c>
      <c r="AZ44" s="676">
        <f t="shared" si="12"/>
        <v>0</v>
      </c>
      <c r="BA44" s="677">
        <f t="shared" si="13"/>
        <v>0</v>
      </c>
      <c r="BB44" s="678">
        <f t="shared" si="10"/>
        <v>8.2394946443284812E-4</v>
      </c>
    </row>
    <row r="45" spans="1:54" ht="22.95" customHeight="1" x14ac:dyDescent="0.25">
      <c r="A45" s="387">
        <v>0</v>
      </c>
      <c r="B45" s="387">
        <v>0</v>
      </c>
      <c r="C45" s="679">
        <v>36</v>
      </c>
      <c r="D45" s="1148" t="s">
        <v>308</v>
      </c>
      <c r="E45" s="680" t="s">
        <v>288</v>
      </c>
      <c r="F45" s="681" t="s">
        <v>279</v>
      </c>
      <c r="G45" s="755" t="s">
        <v>309</v>
      </c>
      <c r="H45" s="682">
        <v>0</v>
      </c>
      <c r="I45" s="683">
        <v>0</v>
      </c>
      <c r="J45" s="684">
        <v>0</v>
      </c>
      <c r="K45" s="682">
        <v>0</v>
      </c>
      <c r="L45" s="683">
        <v>0</v>
      </c>
      <c r="M45" s="684">
        <v>0</v>
      </c>
      <c r="N45" s="682">
        <v>0</v>
      </c>
      <c r="O45" s="683">
        <v>0</v>
      </c>
      <c r="P45" s="684">
        <v>0</v>
      </c>
      <c r="Q45" s="682">
        <v>0</v>
      </c>
      <c r="R45" s="683">
        <v>0</v>
      </c>
      <c r="S45" s="684">
        <v>0</v>
      </c>
      <c r="T45" s="682">
        <v>0</v>
      </c>
      <c r="U45" s="683">
        <v>0</v>
      </c>
      <c r="V45" s="684">
        <v>0</v>
      </c>
      <c r="W45" s="682">
        <v>0</v>
      </c>
      <c r="X45" s="683">
        <v>0</v>
      </c>
      <c r="Y45" s="684">
        <v>0</v>
      </c>
      <c r="Z45" s="682">
        <v>0</v>
      </c>
      <c r="AA45" s="683">
        <v>0</v>
      </c>
      <c r="AB45" s="684">
        <v>0</v>
      </c>
      <c r="AC45" s="682">
        <v>0</v>
      </c>
      <c r="AD45" s="683">
        <v>0</v>
      </c>
      <c r="AE45" s="684">
        <v>0</v>
      </c>
      <c r="AF45" s="685">
        <v>0</v>
      </c>
      <c r="AG45" s="686">
        <v>0</v>
      </c>
      <c r="AH45" s="687">
        <v>0</v>
      </c>
      <c r="AI45" s="685">
        <v>0</v>
      </c>
      <c r="AJ45" s="686">
        <v>0</v>
      </c>
      <c r="AK45" s="687">
        <v>0</v>
      </c>
      <c r="AL45" s="685">
        <v>0</v>
      </c>
      <c r="AM45" s="686">
        <v>0</v>
      </c>
      <c r="AN45" s="687">
        <v>0</v>
      </c>
      <c r="AO45" s="685">
        <v>0</v>
      </c>
      <c r="AP45" s="686">
        <v>0</v>
      </c>
      <c r="AQ45" s="687">
        <v>0</v>
      </c>
      <c r="AR45" s="688">
        <f t="shared" si="0"/>
        <v>0</v>
      </c>
      <c r="AS45" s="689">
        <f t="shared" si="2"/>
        <v>0</v>
      </c>
      <c r="AT45" s="690" t="e">
        <f t="shared" si="4"/>
        <v>#DIV/0!</v>
      </c>
      <c r="AU45" s="691">
        <f t="shared" si="1"/>
        <v>0</v>
      </c>
      <c r="AV45" s="692" t="e">
        <f t="shared" si="5"/>
        <v>#DIV/0!</v>
      </c>
      <c r="AW45" s="693">
        <f t="shared" si="3"/>
        <v>0</v>
      </c>
      <c r="AX45" s="694" t="e">
        <f t="shared" si="6"/>
        <v>#DIV/0!</v>
      </c>
      <c r="AY45" s="695">
        <f t="shared" si="11"/>
        <v>0</v>
      </c>
      <c r="AZ45" s="676">
        <f t="shared" si="12"/>
        <v>0</v>
      </c>
      <c r="BA45" s="677">
        <f t="shared" si="13"/>
        <v>0</v>
      </c>
      <c r="BB45" s="678">
        <f t="shared" si="10"/>
        <v>0</v>
      </c>
    </row>
    <row r="46" spans="1:54" ht="22.95" customHeight="1" x14ac:dyDescent="0.25">
      <c r="A46" s="387">
        <v>0</v>
      </c>
      <c r="B46" s="387">
        <v>0</v>
      </c>
      <c r="C46" s="679">
        <v>37</v>
      </c>
      <c r="D46" s="1148" t="s">
        <v>310</v>
      </c>
      <c r="E46" s="680" t="s">
        <v>288</v>
      </c>
      <c r="F46" s="681" t="s">
        <v>267</v>
      </c>
      <c r="G46" s="759" t="s">
        <v>311</v>
      </c>
      <c r="H46" s="682">
        <v>0</v>
      </c>
      <c r="I46" s="683">
        <v>0</v>
      </c>
      <c r="J46" s="684">
        <v>0</v>
      </c>
      <c r="K46" s="682">
        <v>0</v>
      </c>
      <c r="L46" s="683">
        <v>0</v>
      </c>
      <c r="M46" s="684">
        <v>0</v>
      </c>
      <c r="N46" s="682">
        <v>0</v>
      </c>
      <c r="O46" s="683">
        <v>0</v>
      </c>
      <c r="P46" s="684">
        <v>0</v>
      </c>
      <c r="Q46" s="682">
        <v>0</v>
      </c>
      <c r="R46" s="683">
        <v>0</v>
      </c>
      <c r="S46" s="684">
        <v>0</v>
      </c>
      <c r="T46" s="682">
        <v>0</v>
      </c>
      <c r="U46" s="683">
        <v>0</v>
      </c>
      <c r="V46" s="684">
        <v>0</v>
      </c>
      <c r="W46" s="682">
        <v>0</v>
      </c>
      <c r="X46" s="683">
        <v>0</v>
      </c>
      <c r="Y46" s="684">
        <v>0</v>
      </c>
      <c r="Z46" s="682">
        <v>0</v>
      </c>
      <c r="AA46" s="683">
        <v>0</v>
      </c>
      <c r="AB46" s="684">
        <v>0</v>
      </c>
      <c r="AC46" s="682">
        <v>0</v>
      </c>
      <c r="AD46" s="683">
        <v>0</v>
      </c>
      <c r="AE46" s="684">
        <v>0</v>
      </c>
      <c r="AF46" s="685">
        <v>0</v>
      </c>
      <c r="AG46" s="686">
        <v>0</v>
      </c>
      <c r="AH46" s="687">
        <v>0</v>
      </c>
      <c r="AI46" s="685">
        <v>0</v>
      </c>
      <c r="AJ46" s="686">
        <v>0</v>
      </c>
      <c r="AK46" s="687">
        <v>0</v>
      </c>
      <c r="AL46" s="685">
        <v>0</v>
      </c>
      <c r="AM46" s="686">
        <v>0</v>
      </c>
      <c r="AN46" s="687">
        <v>0</v>
      </c>
      <c r="AO46" s="685">
        <v>0</v>
      </c>
      <c r="AP46" s="686">
        <v>0</v>
      </c>
      <c r="AQ46" s="687">
        <v>0</v>
      </c>
      <c r="AR46" s="688">
        <f t="shared" si="0"/>
        <v>0</v>
      </c>
      <c r="AS46" s="689">
        <f t="shared" si="2"/>
        <v>0</v>
      </c>
      <c r="AT46" s="690" t="e">
        <f t="shared" si="4"/>
        <v>#DIV/0!</v>
      </c>
      <c r="AU46" s="691">
        <f t="shared" si="1"/>
        <v>0</v>
      </c>
      <c r="AV46" s="692" t="e">
        <f t="shared" si="5"/>
        <v>#DIV/0!</v>
      </c>
      <c r="AW46" s="693">
        <f t="shared" si="3"/>
        <v>0</v>
      </c>
      <c r="AX46" s="694" t="e">
        <f t="shared" si="6"/>
        <v>#DIV/0!</v>
      </c>
      <c r="AY46" s="695">
        <f t="shared" si="11"/>
        <v>0</v>
      </c>
      <c r="AZ46" s="676">
        <f t="shared" si="12"/>
        <v>0</v>
      </c>
      <c r="BA46" s="677">
        <f t="shared" si="13"/>
        <v>0</v>
      </c>
      <c r="BB46" s="678">
        <f t="shared" si="10"/>
        <v>0</v>
      </c>
    </row>
    <row r="47" spans="1:54" ht="22.95" customHeight="1" x14ac:dyDescent="0.25">
      <c r="C47" s="679">
        <v>38</v>
      </c>
      <c r="D47" s="1148" t="s">
        <v>312</v>
      </c>
      <c r="E47" s="680" t="s">
        <v>313</v>
      </c>
      <c r="F47" s="681" t="s">
        <v>234</v>
      </c>
      <c r="G47" s="760" t="s">
        <v>314</v>
      </c>
      <c r="H47" s="682">
        <v>0</v>
      </c>
      <c r="I47" s="683">
        <v>0</v>
      </c>
      <c r="J47" s="684">
        <v>0</v>
      </c>
      <c r="K47" s="682">
        <v>0</v>
      </c>
      <c r="L47" s="683">
        <v>0</v>
      </c>
      <c r="M47" s="684">
        <v>0</v>
      </c>
      <c r="N47" s="682">
        <v>0</v>
      </c>
      <c r="O47" s="683">
        <v>0</v>
      </c>
      <c r="P47" s="684">
        <v>0</v>
      </c>
      <c r="Q47" s="682">
        <v>1</v>
      </c>
      <c r="R47" s="683">
        <v>0</v>
      </c>
      <c r="S47" s="684">
        <v>0</v>
      </c>
      <c r="T47" s="682">
        <v>0</v>
      </c>
      <c r="U47" s="683">
        <v>0</v>
      </c>
      <c r="V47" s="684">
        <v>0</v>
      </c>
      <c r="W47" s="682">
        <v>2</v>
      </c>
      <c r="X47" s="683">
        <v>0</v>
      </c>
      <c r="Y47" s="684">
        <v>0</v>
      </c>
      <c r="Z47" s="682">
        <v>0</v>
      </c>
      <c r="AA47" s="683">
        <v>0</v>
      </c>
      <c r="AB47" s="684">
        <v>1</v>
      </c>
      <c r="AC47" s="682">
        <v>1</v>
      </c>
      <c r="AD47" s="683">
        <v>0</v>
      </c>
      <c r="AE47" s="684">
        <v>0</v>
      </c>
      <c r="AF47" s="685">
        <v>1</v>
      </c>
      <c r="AG47" s="686">
        <v>0</v>
      </c>
      <c r="AH47" s="687">
        <v>0</v>
      </c>
      <c r="AI47" s="685">
        <v>3</v>
      </c>
      <c r="AJ47" s="686">
        <v>0</v>
      </c>
      <c r="AK47" s="687">
        <v>0</v>
      </c>
      <c r="AL47" s="685">
        <v>1</v>
      </c>
      <c r="AM47" s="686">
        <v>0</v>
      </c>
      <c r="AN47" s="687">
        <v>0</v>
      </c>
      <c r="AO47" s="685">
        <v>1</v>
      </c>
      <c r="AP47" s="686">
        <v>0</v>
      </c>
      <c r="AQ47" s="687">
        <v>0</v>
      </c>
      <c r="AR47" s="723">
        <f t="shared" si="0"/>
        <v>11</v>
      </c>
      <c r="AS47" s="689">
        <f t="shared" si="2"/>
        <v>10</v>
      </c>
      <c r="AT47" s="690">
        <f t="shared" si="4"/>
        <v>0.90909090909090906</v>
      </c>
      <c r="AU47" s="691">
        <f t="shared" si="1"/>
        <v>0</v>
      </c>
      <c r="AV47" s="692">
        <f t="shared" si="5"/>
        <v>0</v>
      </c>
      <c r="AW47" s="693">
        <f t="shared" si="3"/>
        <v>1</v>
      </c>
      <c r="AX47" s="694">
        <f t="shared" si="6"/>
        <v>9.0909090909090912E-2</v>
      </c>
      <c r="AY47" s="695">
        <f t="shared" si="11"/>
        <v>3.0911901081916537E-3</v>
      </c>
      <c r="AZ47" s="676">
        <f t="shared" si="12"/>
        <v>0</v>
      </c>
      <c r="BA47" s="677">
        <f t="shared" si="13"/>
        <v>3.0911901081916539E-4</v>
      </c>
      <c r="BB47" s="678">
        <f t="shared" si="10"/>
        <v>3.0211480362537764E-3</v>
      </c>
    </row>
    <row r="48" spans="1:54" ht="22.95" customHeight="1" x14ac:dyDescent="0.25">
      <c r="A48" s="387">
        <v>0</v>
      </c>
      <c r="B48" s="387">
        <v>0</v>
      </c>
      <c r="C48" s="679">
        <v>39</v>
      </c>
      <c r="D48" s="1148" t="s">
        <v>315</v>
      </c>
      <c r="E48" s="680" t="s">
        <v>316</v>
      </c>
      <c r="F48" s="681" t="s">
        <v>260</v>
      </c>
      <c r="G48" s="755" t="s">
        <v>317</v>
      </c>
      <c r="H48" s="682">
        <v>4</v>
      </c>
      <c r="I48" s="683">
        <v>1</v>
      </c>
      <c r="J48" s="684">
        <v>2</v>
      </c>
      <c r="K48" s="682">
        <v>3</v>
      </c>
      <c r="L48" s="683">
        <v>1</v>
      </c>
      <c r="M48" s="684">
        <v>3</v>
      </c>
      <c r="N48" s="682">
        <v>6</v>
      </c>
      <c r="O48" s="683">
        <v>1</v>
      </c>
      <c r="P48" s="684">
        <v>3</v>
      </c>
      <c r="Q48" s="682">
        <v>2</v>
      </c>
      <c r="R48" s="683">
        <v>0</v>
      </c>
      <c r="S48" s="684">
        <v>1</v>
      </c>
      <c r="T48" s="682">
        <v>2</v>
      </c>
      <c r="U48" s="683">
        <v>1</v>
      </c>
      <c r="V48" s="684">
        <v>4</v>
      </c>
      <c r="W48" s="682">
        <v>3</v>
      </c>
      <c r="X48" s="683">
        <v>2</v>
      </c>
      <c r="Y48" s="684">
        <v>0</v>
      </c>
      <c r="Z48" s="682">
        <v>2</v>
      </c>
      <c r="AA48" s="683">
        <v>2</v>
      </c>
      <c r="AB48" s="684">
        <v>1</v>
      </c>
      <c r="AC48" s="682">
        <v>3</v>
      </c>
      <c r="AD48" s="683">
        <v>0</v>
      </c>
      <c r="AE48" s="684">
        <v>3</v>
      </c>
      <c r="AF48" s="685">
        <v>1</v>
      </c>
      <c r="AG48" s="686">
        <v>3</v>
      </c>
      <c r="AH48" s="687">
        <v>0</v>
      </c>
      <c r="AI48" s="685">
        <v>3</v>
      </c>
      <c r="AJ48" s="686">
        <v>1</v>
      </c>
      <c r="AK48" s="687">
        <v>7</v>
      </c>
      <c r="AL48" s="685">
        <v>2</v>
      </c>
      <c r="AM48" s="686">
        <v>2</v>
      </c>
      <c r="AN48" s="687">
        <v>3</v>
      </c>
      <c r="AO48" s="685">
        <v>2</v>
      </c>
      <c r="AP48" s="686">
        <v>0</v>
      </c>
      <c r="AQ48" s="687">
        <v>1</v>
      </c>
      <c r="AR48" s="688">
        <f t="shared" si="0"/>
        <v>75</v>
      </c>
      <c r="AS48" s="689">
        <f t="shared" si="2"/>
        <v>33</v>
      </c>
      <c r="AT48" s="690">
        <f t="shared" si="4"/>
        <v>0.44</v>
      </c>
      <c r="AU48" s="691">
        <f t="shared" si="1"/>
        <v>14</v>
      </c>
      <c r="AV48" s="692">
        <f t="shared" si="5"/>
        <v>0.18666666666666668</v>
      </c>
      <c r="AW48" s="693">
        <f t="shared" si="3"/>
        <v>28</v>
      </c>
      <c r="AX48" s="694">
        <f t="shared" si="6"/>
        <v>0.37333333333333335</v>
      </c>
      <c r="AY48" s="695">
        <f t="shared" si="11"/>
        <v>1.0200927357032458E-2</v>
      </c>
      <c r="AZ48" s="676">
        <f t="shared" si="12"/>
        <v>4.3276661514683153E-3</v>
      </c>
      <c r="BA48" s="677">
        <f t="shared" si="13"/>
        <v>8.6553323029366306E-3</v>
      </c>
      <c r="BB48" s="678">
        <f t="shared" si="10"/>
        <v>2.0598736610821202E-2</v>
      </c>
    </row>
    <row r="49" spans="1:54" ht="22.95" customHeight="1" x14ac:dyDescent="0.25">
      <c r="C49" s="679">
        <v>40</v>
      </c>
      <c r="D49" s="1148" t="s">
        <v>318</v>
      </c>
      <c r="E49" s="680" t="s">
        <v>316</v>
      </c>
      <c r="F49" s="681" t="s">
        <v>260</v>
      </c>
      <c r="G49" s="755" t="s">
        <v>319</v>
      </c>
      <c r="H49" s="682">
        <v>1</v>
      </c>
      <c r="I49" s="683">
        <v>3</v>
      </c>
      <c r="J49" s="684">
        <v>5</v>
      </c>
      <c r="K49" s="682">
        <v>3</v>
      </c>
      <c r="L49" s="683">
        <v>0</v>
      </c>
      <c r="M49" s="684">
        <v>5</v>
      </c>
      <c r="N49" s="682">
        <v>2</v>
      </c>
      <c r="O49" s="683">
        <v>1</v>
      </c>
      <c r="P49" s="684">
        <v>2</v>
      </c>
      <c r="Q49" s="682">
        <v>1</v>
      </c>
      <c r="R49" s="683">
        <v>1</v>
      </c>
      <c r="S49" s="684">
        <v>3</v>
      </c>
      <c r="T49" s="682">
        <v>1</v>
      </c>
      <c r="U49" s="683">
        <v>0</v>
      </c>
      <c r="V49" s="684">
        <v>6</v>
      </c>
      <c r="W49" s="682">
        <v>2</v>
      </c>
      <c r="X49" s="683">
        <v>1</v>
      </c>
      <c r="Y49" s="684">
        <v>4</v>
      </c>
      <c r="Z49" s="682">
        <v>0</v>
      </c>
      <c r="AA49" s="683">
        <v>2</v>
      </c>
      <c r="AB49" s="684">
        <v>4</v>
      </c>
      <c r="AC49" s="682">
        <v>1</v>
      </c>
      <c r="AD49" s="683">
        <v>2</v>
      </c>
      <c r="AE49" s="684">
        <v>5</v>
      </c>
      <c r="AF49" s="685">
        <v>2</v>
      </c>
      <c r="AG49" s="686">
        <v>5</v>
      </c>
      <c r="AH49" s="687">
        <v>5</v>
      </c>
      <c r="AI49" s="685">
        <v>0</v>
      </c>
      <c r="AJ49" s="686">
        <v>3</v>
      </c>
      <c r="AK49" s="687">
        <v>5</v>
      </c>
      <c r="AL49" s="685">
        <v>3</v>
      </c>
      <c r="AM49" s="686">
        <v>2</v>
      </c>
      <c r="AN49" s="687">
        <v>3</v>
      </c>
      <c r="AO49" s="685">
        <v>1</v>
      </c>
      <c r="AP49" s="686">
        <v>2</v>
      </c>
      <c r="AQ49" s="687">
        <v>1</v>
      </c>
      <c r="AR49" s="688">
        <f t="shared" si="0"/>
        <v>87</v>
      </c>
      <c r="AS49" s="689">
        <f t="shared" si="2"/>
        <v>17</v>
      </c>
      <c r="AT49" s="690">
        <f t="shared" si="4"/>
        <v>0.19540229885057472</v>
      </c>
      <c r="AU49" s="691">
        <f t="shared" si="1"/>
        <v>22</v>
      </c>
      <c r="AV49" s="692">
        <f t="shared" si="5"/>
        <v>0.25287356321839083</v>
      </c>
      <c r="AW49" s="693">
        <f t="shared" si="3"/>
        <v>48</v>
      </c>
      <c r="AX49" s="694">
        <f t="shared" si="6"/>
        <v>0.55172413793103448</v>
      </c>
      <c r="AY49" s="695">
        <f t="shared" si="11"/>
        <v>5.2550231839258114E-3</v>
      </c>
      <c r="AZ49" s="676">
        <f t="shared" si="12"/>
        <v>6.8006182380216385E-3</v>
      </c>
      <c r="BA49" s="677">
        <f t="shared" si="13"/>
        <v>1.4837712519319939E-2</v>
      </c>
      <c r="BB49" s="678">
        <f t="shared" si="10"/>
        <v>2.3894534468552595E-2</v>
      </c>
    </row>
    <row r="50" spans="1:54" ht="22.95" customHeight="1" x14ac:dyDescent="0.25">
      <c r="A50" s="387">
        <v>0</v>
      </c>
      <c r="B50" s="387">
        <v>0</v>
      </c>
      <c r="C50" s="679">
        <v>41</v>
      </c>
      <c r="D50" s="1148" t="s">
        <v>320</v>
      </c>
      <c r="E50" s="680" t="s">
        <v>321</v>
      </c>
      <c r="F50" s="681" t="s">
        <v>322</v>
      </c>
      <c r="G50" s="759" t="s">
        <v>323</v>
      </c>
      <c r="H50" s="682">
        <v>0</v>
      </c>
      <c r="I50" s="683">
        <v>0</v>
      </c>
      <c r="J50" s="684">
        <v>0</v>
      </c>
      <c r="K50" s="682">
        <v>0</v>
      </c>
      <c r="L50" s="683">
        <v>0</v>
      </c>
      <c r="M50" s="684">
        <v>0</v>
      </c>
      <c r="N50" s="682">
        <v>0</v>
      </c>
      <c r="O50" s="683">
        <v>0</v>
      </c>
      <c r="P50" s="684">
        <v>0</v>
      </c>
      <c r="Q50" s="682">
        <v>0</v>
      </c>
      <c r="R50" s="683">
        <v>0</v>
      </c>
      <c r="S50" s="684">
        <v>0</v>
      </c>
      <c r="T50" s="682">
        <v>0</v>
      </c>
      <c r="U50" s="683">
        <v>0</v>
      </c>
      <c r="V50" s="684">
        <v>0</v>
      </c>
      <c r="W50" s="682">
        <v>0</v>
      </c>
      <c r="X50" s="683">
        <v>0</v>
      </c>
      <c r="Y50" s="684">
        <v>0</v>
      </c>
      <c r="Z50" s="682">
        <v>0</v>
      </c>
      <c r="AA50" s="683">
        <v>0</v>
      </c>
      <c r="AB50" s="684">
        <v>0</v>
      </c>
      <c r="AC50" s="682">
        <v>0</v>
      </c>
      <c r="AD50" s="683">
        <v>0</v>
      </c>
      <c r="AE50" s="684">
        <v>0</v>
      </c>
      <c r="AF50" s="685">
        <v>0</v>
      </c>
      <c r="AG50" s="686">
        <v>0</v>
      </c>
      <c r="AH50" s="687">
        <v>0</v>
      </c>
      <c r="AI50" s="685">
        <v>0</v>
      </c>
      <c r="AJ50" s="686">
        <v>0</v>
      </c>
      <c r="AK50" s="687">
        <v>0</v>
      </c>
      <c r="AL50" s="685">
        <v>0</v>
      </c>
      <c r="AM50" s="686">
        <v>0</v>
      </c>
      <c r="AN50" s="687">
        <v>0</v>
      </c>
      <c r="AO50" s="685">
        <v>0</v>
      </c>
      <c r="AP50" s="686">
        <v>0</v>
      </c>
      <c r="AQ50" s="687">
        <v>0</v>
      </c>
      <c r="AR50" s="688">
        <f t="shared" si="0"/>
        <v>0</v>
      </c>
      <c r="AS50" s="689">
        <f t="shared" si="2"/>
        <v>0</v>
      </c>
      <c r="AT50" s="690" t="e">
        <f t="shared" si="4"/>
        <v>#DIV/0!</v>
      </c>
      <c r="AU50" s="691">
        <f t="shared" si="1"/>
        <v>0</v>
      </c>
      <c r="AV50" s="692" t="e">
        <f t="shared" si="5"/>
        <v>#DIV/0!</v>
      </c>
      <c r="AW50" s="693">
        <f t="shared" si="3"/>
        <v>0</v>
      </c>
      <c r="AX50" s="694" t="e">
        <f t="shared" si="6"/>
        <v>#DIV/0!</v>
      </c>
      <c r="AY50" s="695">
        <f t="shared" si="11"/>
        <v>0</v>
      </c>
      <c r="AZ50" s="676">
        <f t="shared" si="12"/>
        <v>0</v>
      </c>
      <c r="BA50" s="677">
        <f t="shared" si="13"/>
        <v>0</v>
      </c>
      <c r="BB50" s="678">
        <f t="shared" si="10"/>
        <v>0</v>
      </c>
    </row>
    <row r="51" spans="1:54" ht="22.95" customHeight="1" x14ac:dyDescent="0.25">
      <c r="A51" s="387">
        <v>0</v>
      </c>
      <c r="B51" s="387">
        <v>0</v>
      </c>
      <c r="C51" s="679">
        <v>42</v>
      </c>
      <c r="D51" s="1148" t="s">
        <v>324</v>
      </c>
      <c r="E51" s="680" t="s">
        <v>288</v>
      </c>
      <c r="F51" s="681" t="s">
        <v>267</v>
      </c>
      <c r="G51" s="759" t="s">
        <v>325</v>
      </c>
      <c r="H51" s="682">
        <v>0</v>
      </c>
      <c r="I51" s="683">
        <v>0</v>
      </c>
      <c r="J51" s="684">
        <v>0</v>
      </c>
      <c r="K51" s="682">
        <v>0</v>
      </c>
      <c r="L51" s="683">
        <v>0</v>
      </c>
      <c r="M51" s="684">
        <v>0</v>
      </c>
      <c r="N51" s="682">
        <v>3</v>
      </c>
      <c r="O51" s="683">
        <v>0</v>
      </c>
      <c r="P51" s="684">
        <v>1</v>
      </c>
      <c r="Q51" s="682">
        <v>1</v>
      </c>
      <c r="R51" s="683">
        <v>0</v>
      </c>
      <c r="S51" s="684">
        <v>0</v>
      </c>
      <c r="T51" s="682">
        <v>1</v>
      </c>
      <c r="U51" s="683">
        <v>0</v>
      </c>
      <c r="V51" s="684">
        <v>0</v>
      </c>
      <c r="W51" s="682">
        <v>0</v>
      </c>
      <c r="X51" s="683">
        <v>0</v>
      </c>
      <c r="Y51" s="684">
        <v>0</v>
      </c>
      <c r="Z51" s="682">
        <v>0</v>
      </c>
      <c r="AA51" s="683">
        <v>0</v>
      </c>
      <c r="AB51" s="684">
        <v>0</v>
      </c>
      <c r="AC51" s="682">
        <v>1</v>
      </c>
      <c r="AD51" s="683">
        <v>0</v>
      </c>
      <c r="AE51" s="684">
        <v>0</v>
      </c>
      <c r="AF51" s="685">
        <v>0</v>
      </c>
      <c r="AG51" s="686">
        <v>0</v>
      </c>
      <c r="AH51" s="687">
        <v>0</v>
      </c>
      <c r="AI51" s="685">
        <v>0</v>
      </c>
      <c r="AJ51" s="686">
        <v>0</v>
      </c>
      <c r="AK51" s="687">
        <v>0</v>
      </c>
      <c r="AL51" s="685">
        <v>0</v>
      </c>
      <c r="AM51" s="686">
        <v>0</v>
      </c>
      <c r="AN51" s="687">
        <v>0</v>
      </c>
      <c r="AO51" s="685">
        <v>1</v>
      </c>
      <c r="AP51" s="686">
        <v>0</v>
      </c>
      <c r="AQ51" s="687">
        <v>0</v>
      </c>
      <c r="AR51" s="688">
        <f t="shared" si="0"/>
        <v>8</v>
      </c>
      <c r="AS51" s="689">
        <f t="shared" si="2"/>
        <v>7</v>
      </c>
      <c r="AT51" s="690">
        <f t="shared" si="4"/>
        <v>0.875</v>
      </c>
      <c r="AU51" s="691">
        <f t="shared" si="1"/>
        <v>0</v>
      </c>
      <c r="AV51" s="692">
        <f t="shared" si="5"/>
        <v>0</v>
      </c>
      <c r="AW51" s="693">
        <f t="shared" si="3"/>
        <v>1</v>
      </c>
      <c r="AX51" s="694">
        <f t="shared" si="6"/>
        <v>0.125</v>
      </c>
      <c r="AY51" s="695">
        <f t="shared" si="11"/>
        <v>2.1638330757341576E-3</v>
      </c>
      <c r="AZ51" s="676">
        <f t="shared" si="12"/>
        <v>0</v>
      </c>
      <c r="BA51" s="677">
        <f t="shared" si="13"/>
        <v>3.0911901081916539E-4</v>
      </c>
      <c r="BB51" s="678">
        <f t="shared" si="10"/>
        <v>2.1971985718209283E-3</v>
      </c>
    </row>
    <row r="52" spans="1:54" ht="22.95" customHeight="1" x14ac:dyDescent="0.25">
      <c r="A52" s="387">
        <v>0</v>
      </c>
      <c r="B52" s="387">
        <v>0</v>
      </c>
      <c r="C52" s="679">
        <v>43</v>
      </c>
      <c r="D52" s="1148" t="s">
        <v>326</v>
      </c>
      <c r="E52" s="680" t="s">
        <v>327</v>
      </c>
      <c r="F52" s="681" t="s">
        <v>328</v>
      </c>
      <c r="G52" s="759" t="s">
        <v>329</v>
      </c>
      <c r="H52" s="682">
        <v>0</v>
      </c>
      <c r="I52" s="683">
        <v>0</v>
      </c>
      <c r="J52" s="684">
        <v>0</v>
      </c>
      <c r="K52" s="682">
        <v>0</v>
      </c>
      <c r="L52" s="683">
        <v>0</v>
      </c>
      <c r="M52" s="684">
        <v>0</v>
      </c>
      <c r="N52" s="682">
        <v>0</v>
      </c>
      <c r="O52" s="683">
        <v>0</v>
      </c>
      <c r="P52" s="684">
        <v>0</v>
      </c>
      <c r="Q52" s="682">
        <v>0</v>
      </c>
      <c r="R52" s="683">
        <v>0</v>
      </c>
      <c r="S52" s="684">
        <v>0</v>
      </c>
      <c r="T52" s="682">
        <v>0</v>
      </c>
      <c r="U52" s="683">
        <v>0</v>
      </c>
      <c r="V52" s="684">
        <v>0</v>
      </c>
      <c r="W52" s="682">
        <v>0</v>
      </c>
      <c r="X52" s="683">
        <v>0</v>
      </c>
      <c r="Y52" s="684">
        <v>0</v>
      </c>
      <c r="Z52" s="682">
        <v>0</v>
      </c>
      <c r="AA52" s="683">
        <v>0</v>
      </c>
      <c r="AB52" s="684">
        <v>0</v>
      </c>
      <c r="AC52" s="682">
        <v>0</v>
      </c>
      <c r="AD52" s="683">
        <v>0</v>
      </c>
      <c r="AE52" s="684">
        <v>0</v>
      </c>
      <c r="AF52" s="685">
        <v>0</v>
      </c>
      <c r="AG52" s="686">
        <v>0</v>
      </c>
      <c r="AH52" s="687">
        <v>0</v>
      </c>
      <c r="AI52" s="685">
        <v>0</v>
      </c>
      <c r="AJ52" s="686">
        <v>0</v>
      </c>
      <c r="AK52" s="687">
        <v>0</v>
      </c>
      <c r="AL52" s="685">
        <v>0</v>
      </c>
      <c r="AM52" s="686">
        <v>0</v>
      </c>
      <c r="AN52" s="687">
        <v>0</v>
      </c>
      <c r="AO52" s="685">
        <v>0</v>
      </c>
      <c r="AP52" s="686">
        <v>0</v>
      </c>
      <c r="AQ52" s="687">
        <v>0</v>
      </c>
      <c r="AR52" s="688">
        <f t="shared" si="0"/>
        <v>0</v>
      </c>
      <c r="AS52" s="689">
        <f t="shared" si="2"/>
        <v>0</v>
      </c>
      <c r="AT52" s="690" t="e">
        <f t="shared" si="4"/>
        <v>#DIV/0!</v>
      </c>
      <c r="AU52" s="691">
        <f t="shared" si="1"/>
        <v>0</v>
      </c>
      <c r="AV52" s="692" t="e">
        <f t="shared" si="5"/>
        <v>#DIV/0!</v>
      </c>
      <c r="AW52" s="693">
        <f t="shared" si="3"/>
        <v>0</v>
      </c>
      <c r="AX52" s="694" t="e">
        <f t="shared" si="6"/>
        <v>#DIV/0!</v>
      </c>
      <c r="AY52" s="695">
        <f t="shared" si="11"/>
        <v>0</v>
      </c>
      <c r="AZ52" s="676">
        <f t="shared" si="12"/>
        <v>0</v>
      </c>
      <c r="BA52" s="677">
        <f t="shared" si="13"/>
        <v>0</v>
      </c>
      <c r="BB52" s="678">
        <f t="shared" si="10"/>
        <v>0</v>
      </c>
    </row>
    <row r="53" spans="1:54" ht="22.95" customHeight="1" x14ac:dyDescent="0.25">
      <c r="C53" s="679">
        <v>44</v>
      </c>
      <c r="D53" s="1148" t="s">
        <v>330</v>
      </c>
      <c r="E53" s="680" t="s">
        <v>288</v>
      </c>
      <c r="F53" s="681" t="s">
        <v>267</v>
      </c>
      <c r="G53" s="759" t="s">
        <v>331</v>
      </c>
      <c r="H53" s="682">
        <v>0</v>
      </c>
      <c r="I53" s="683">
        <v>0</v>
      </c>
      <c r="J53" s="684">
        <v>0</v>
      </c>
      <c r="K53" s="682">
        <v>0</v>
      </c>
      <c r="L53" s="683">
        <v>0</v>
      </c>
      <c r="M53" s="684">
        <v>0</v>
      </c>
      <c r="N53" s="682">
        <v>0</v>
      </c>
      <c r="O53" s="683">
        <v>0</v>
      </c>
      <c r="P53" s="684">
        <v>0</v>
      </c>
      <c r="Q53" s="682">
        <v>0</v>
      </c>
      <c r="R53" s="683">
        <v>0</v>
      </c>
      <c r="S53" s="684">
        <v>0</v>
      </c>
      <c r="T53" s="682">
        <v>0</v>
      </c>
      <c r="U53" s="683">
        <v>0</v>
      </c>
      <c r="V53" s="684">
        <v>0</v>
      </c>
      <c r="W53" s="682">
        <v>0</v>
      </c>
      <c r="X53" s="683">
        <v>0</v>
      </c>
      <c r="Y53" s="684">
        <v>0</v>
      </c>
      <c r="Z53" s="682">
        <v>0</v>
      </c>
      <c r="AA53" s="683">
        <v>0</v>
      </c>
      <c r="AB53" s="684">
        <v>0</v>
      </c>
      <c r="AC53" s="682">
        <v>0</v>
      </c>
      <c r="AD53" s="683">
        <v>0</v>
      </c>
      <c r="AE53" s="684">
        <v>0</v>
      </c>
      <c r="AF53" s="685">
        <v>0</v>
      </c>
      <c r="AG53" s="686">
        <v>0</v>
      </c>
      <c r="AH53" s="687">
        <v>0</v>
      </c>
      <c r="AI53" s="685">
        <v>0</v>
      </c>
      <c r="AJ53" s="686">
        <v>0</v>
      </c>
      <c r="AK53" s="687">
        <v>0</v>
      </c>
      <c r="AL53" s="685">
        <v>0</v>
      </c>
      <c r="AM53" s="686">
        <v>0</v>
      </c>
      <c r="AN53" s="687">
        <v>0</v>
      </c>
      <c r="AO53" s="685">
        <v>0</v>
      </c>
      <c r="AP53" s="686">
        <v>0</v>
      </c>
      <c r="AQ53" s="687">
        <v>0</v>
      </c>
      <c r="AR53" s="688">
        <f t="shared" si="0"/>
        <v>0</v>
      </c>
      <c r="AS53" s="689">
        <f t="shared" si="2"/>
        <v>0</v>
      </c>
      <c r="AT53" s="690" t="e">
        <f t="shared" si="4"/>
        <v>#DIV/0!</v>
      </c>
      <c r="AU53" s="691">
        <f t="shared" si="1"/>
        <v>0</v>
      </c>
      <c r="AV53" s="692" t="e">
        <f t="shared" si="5"/>
        <v>#DIV/0!</v>
      </c>
      <c r="AW53" s="693">
        <f t="shared" si="3"/>
        <v>0</v>
      </c>
      <c r="AX53" s="694" t="e">
        <f t="shared" si="6"/>
        <v>#DIV/0!</v>
      </c>
      <c r="AY53" s="695">
        <f t="shared" si="11"/>
        <v>0</v>
      </c>
      <c r="AZ53" s="676">
        <f t="shared" si="12"/>
        <v>0</v>
      </c>
      <c r="BA53" s="677">
        <f t="shared" si="13"/>
        <v>0</v>
      </c>
      <c r="BB53" s="678">
        <f t="shared" si="10"/>
        <v>0</v>
      </c>
    </row>
    <row r="54" spans="1:54" ht="22.95" customHeight="1" x14ac:dyDescent="0.25">
      <c r="A54" s="387">
        <v>0</v>
      </c>
      <c r="B54" s="387">
        <v>0</v>
      </c>
      <c r="C54" s="679">
        <v>45</v>
      </c>
      <c r="D54" s="1148" t="s">
        <v>332</v>
      </c>
      <c r="E54" s="680" t="s">
        <v>333</v>
      </c>
      <c r="F54" s="681" t="s">
        <v>279</v>
      </c>
      <c r="G54" s="755" t="s">
        <v>334</v>
      </c>
      <c r="H54" s="682">
        <v>25</v>
      </c>
      <c r="I54" s="683">
        <v>6</v>
      </c>
      <c r="J54" s="684">
        <v>10</v>
      </c>
      <c r="K54" s="682">
        <v>25</v>
      </c>
      <c r="L54" s="683">
        <v>6</v>
      </c>
      <c r="M54" s="684">
        <v>6</v>
      </c>
      <c r="N54" s="682">
        <v>28</v>
      </c>
      <c r="O54" s="683">
        <v>12</v>
      </c>
      <c r="P54" s="684">
        <v>7</v>
      </c>
      <c r="Q54" s="682">
        <v>41</v>
      </c>
      <c r="R54" s="683">
        <v>13</v>
      </c>
      <c r="S54" s="684">
        <v>15</v>
      </c>
      <c r="T54" s="682">
        <v>38</v>
      </c>
      <c r="U54" s="683">
        <v>13</v>
      </c>
      <c r="V54" s="684">
        <v>15</v>
      </c>
      <c r="W54" s="682">
        <f>22+6</f>
        <v>28</v>
      </c>
      <c r="X54" s="683">
        <v>13</v>
      </c>
      <c r="Y54" s="684">
        <v>18</v>
      </c>
      <c r="Z54" s="682">
        <v>16</v>
      </c>
      <c r="AA54" s="683">
        <v>14</v>
      </c>
      <c r="AB54" s="684">
        <v>5</v>
      </c>
      <c r="AC54" s="682">
        <v>15</v>
      </c>
      <c r="AD54" s="683">
        <v>10</v>
      </c>
      <c r="AE54" s="684">
        <v>11</v>
      </c>
      <c r="AF54" s="685">
        <v>17</v>
      </c>
      <c r="AG54" s="686">
        <v>13</v>
      </c>
      <c r="AH54" s="687">
        <v>6</v>
      </c>
      <c r="AI54" s="685">
        <v>17</v>
      </c>
      <c r="AJ54" s="686">
        <v>13</v>
      </c>
      <c r="AK54" s="687">
        <v>11</v>
      </c>
      <c r="AL54" s="685">
        <v>15</v>
      </c>
      <c r="AM54" s="686">
        <v>5</v>
      </c>
      <c r="AN54" s="687">
        <v>9</v>
      </c>
      <c r="AO54" s="685">
        <v>10</v>
      </c>
      <c r="AP54" s="686">
        <v>9</v>
      </c>
      <c r="AQ54" s="687">
        <v>7</v>
      </c>
      <c r="AR54" s="688">
        <f t="shared" si="0"/>
        <v>522</v>
      </c>
      <c r="AS54" s="689">
        <f t="shared" si="2"/>
        <v>275</v>
      </c>
      <c r="AT54" s="690">
        <f t="shared" si="4"/>
        <v>0.52681992337164751</v>
      </c>
      <c r="AU54" s="691">
        <f t="shared" si="1"/>
        <v>127</v>
      </c>
      <c r="AV54" s="692">
        <f t="shared" si="5"/>
        <v>0.24329501915708812</v>
      </c>
      <c r="AW54" s="693">
        <f t="shared" si="3"/>
        <v>120</v>
      </c>
      <c r="AX54" s="694">
        <f t="shared" si="6"/>
        <v>0.22988505747126436</v>
      </c>
      <c r="AY54" s="695">
        <f t="shared" si="11"/>
        <v>8.5007727975270481E-2</v>
      </c>
      <c r="AZ54" s="676">
        <f t="shared" si="12"/>
        <v>3.9258114374034002E-2</v>
      </c>
      <c r="BA54" s="677">
        <f t="shared" si="13"/>
        <v>3.7094281298299843E-2</v>
      </c>
      <c r="BB54" s="678">
        <f t="shared" si="10"/>
        <v>0.14336720681131557</v>
      </c>
    </row>
    <row r="55" spans="1:54" ht="22.95" customHeight="1" x14ac:dyDescent="0.25">
      <c r="A55" s="387">
        <v>0</v>
      </c>
      <c r="B55" s="387">
        <v>0</v>
      </c>
      <c r="C55" s="679">
        <v>46</v>
      </c>
      <c r="D55" s="1148" t="s">
        <v>335</v>
      </c>
      <c r="E55" s="680" t="s">
        <v>336</v>
      </c>
      <c r="F55" s="681" t="s">
        <v>267</v>
      </c>
      <c r="G55" s="759" t="s">
        <v>337</v>
      </c>
      <c r="H55" s="682">
        <v>0</v>
      </c>
      <c r="I55" s="683">
        <v>0</v>
      </c>
      <c r="J55" s="684">
        <v>0</v>
      </c>
      <c r="K55" s="682">
        <v>0</v>
      </c>
      <c r="L55" s="683">
        <v>0</v>
      </c>
      <c r="M55" s="684">
        <v>0</v>
      </c>
      <c r="N55" s="682">
        <v>0</v>
      </c>
      <c r="O55" s="683">
        <v>0</v>
      </c>
      <c r="P55" s="684">
        <v>0</v>
      </c>
      <c r="Q55" s="682">
        <v>0</v>
      </c>
      <c r="R55" s="683">
        <v>0</v>
      </c>
      <c r="S55" s="684">
        <v>0</v>
      </c>
      <c r="T55" s="682">
        <v>0</v>
      </c>
      <c r="U55" s="683">
        <v>0</v>
      </c>
      <c r="V55" s="684">
        <v>0</v>
      </c>
      <c r="W55" s="682">
        <v>0</v>
      </c>
      <c r="X55" s="683">
        <v>0</v>
      </c>
      <c r="Y55" s="684">
        <v>1</v>
      </c>
      <c r="Z55" s="682">
        <v>0</v>
      </c>
      <c r="AA55" s="683">
        <v>0</v>
      </c>
      <c r="AB55" s="684">
        <v>0</v>
      </c>
      <c r="AC55" s="682">
        <v>0</v>
      </c>
      <c r="AD55" s="683">
        <v>0</v>
      </c>
      <c r="AE55" s="684">
        <v>0</v>
      </c>
      <c r="AF55" s="685">
        <v>0</v>
      </c>
      <c r="AG55" s="686">
        <v>0</v>
      </c>
      <c r="AH55" s="687">
        <v>0</v>
      </c>
      <c r="AI55" s="685">
        <v>0</v>
      </c>
      <c r="AJ55" s="686">
        <v>0</v>
      </c>
      <c r="AK55" s="687">
        <v>0</v>
      </c>
      <c r="AL55" s="685">
        <v>0</v>
      </c>
      <c r="AM55" s="686">
        <v>0</v>
      </c>
      <c r="AN55" s="687">
        <v>0</v>
      </c>
      <c r="AO55" s="685">
        <v>0</v>
      </c>
      <c r="AP55" s="686">
        <v>0</v>
      </c>
      <c r="AQ55" s="687">
        <v>0</v>
      </c>
      <c r="AR55" s="688">
        <f t="shared" si="0"/>
        <v>1</v>
      </c>
      <c r="AS55" s="689">
        <f t="shared" si="2"/>
        <v>0</v>
      </c>
      <c r="AT55" s="690">
        <f t="shared" si="4"/>
        <v>0</v>
      </c>
      <c r="AU55" s="691">
        <f t="shared" si="1"/>
        <v>0</v>
      </c>
      <c r="AV55" s="692">
        <f t="shared" si="5"/>
        <v>0</v>
      </c>
      <c r="AW55" s="693">
        <f t="shared" si="3"/>
        <v>1</v>
      </c>
      <c r="AX55" s="694">
        <f t="shared" si="6"/>
        <v>1</v>
      </c>
      <c r="AY55" s="695">
        <f t="shared" si="11"/>
        <v>0</v>
      </c>
      <c r="AZ55" s="676">
        <f t="shared" si="12"/>
        <v>0</v>
      </c>
      <c r="BA55" s="677">
        <f t="shared" si="13"/>
        <v>3.0911901081916539E-4</v>
      </c>
      <c r="BB55" s="678">
        <f t="shared" si="10"/>
        <v>2.7464982147761604E-4</v>
      </c>
    </row>
    <row r="56" spans="1:54" ht="22.95" customHeight="1" x14ac:dyDescent="0.25">
      <c r="A56" s="387">
        <v>0</v>
      </c>
      <c r="B56" s="387">
        <v>0</v>
      </c>
      <c r="C56" s="679">
        <v>47</v>
      </c>
      <c r="D56" s="1148" t="s">
        <v>338</v>
      </c>
      <c r="E56" s="680" t="s">
        <v>339</v>
      </c>
      <c r="F56" s="681" t="s">
        <v>340</v>
      </c>
      <c r="G56" s="759" t="s">
        <v>341</v>
      </c>
      <c r="H56" s="682">
        <v>0</v>
      </c>
      <c r="I56" s="683">
        <v>0</v>
      </c>
      <c r="J56" s="684">
        <v>0</v>
      </c>
      <c r="K56" s="682">
        <v>0</v>
      </c>
      <c r="L56" s="683">
        <v>0</v>
      </c>
      <c r="M56" s="684">
        <v>0</v>
      </c>
      <c r="N56" s="682">
        <v>0</v>
      </c>
      <c r="O56" s="683">
        <v>0</v>
      </c>
      <c r="P56" s="684">
        <v>0</v>
      </c>
      <c r="Q56" s="682">
        <v>0</v>
      </c>
      <c r="R56" s="683">
        <v>0</v>
      </c>
      <c r="S56" s="684">
        <v>0</v>
      </c>
      <c r="T56" s="682">
        <v>0</v>
      </c>
      <c r="U56" s="683">
        <v>0</v>
      </c>
      <c r="V56" s="684">
        <v>0</v>
      </c>
      <c r="W56" s="682">
        <v>0</v>
      </c>
      <c r="X56" s="683">
        <v>0</v>
      </c>
      <c r="Y56" s="684">
        <v>0</v>
      </c>
      <c r="Z56" s="682">
        <v>0</v>
      </c>
      <c r="AA56" s="683">
        <v>0</v>
      </c>
      <c r="AB56" s="684">
        <v>0</v>
      </c>
      <c r="AC56" s="682">
        <v>0</v>
      </c>
      <c r="AD56" s="683">
        <v>0</v>
      </c>
      <c r="AE56" s="684">
        <v>0</v>
      </c>
      <c r="AF56" s="685">
        <v>0</v>
      </c>
      <c r="AG56" s="686">
        <v>0</v>
      </c>
      <c r="AH56" s="687">
        <v>0</v>
      </c>
      <c r="AI56" s="685">
        <v>0</v>
      </c>
      <c r="AJ56" s="686">
        <v>0</v>
      </c>
      <c r="AK56" s="687">
        <v>0</v>
      </c>
      <c r="AL56" s="685">
        <v>0</v>
      </c>
      <c r="AM56" s="686">
        <v>0</v>
      </c>
      <c r="AN56" s="687">
        <v>0</v>
      </c>
      <c r="AO56" s="685">
        <v>0</v>
      </c>
      <c r="AP56" s="686">
        <v>0</v>
      </c>
      <c r="AQ56" s="687">
        <v>0</v>
      </c>
      <c r="AR56" s="688">
        <f t="shared" si="0"/>
        <v>0</v>
      </c>
      <c r="AS56" s="689">
        <f t="shared" si="2"/>
        <v>0</v>
      </c>
      <c r="AT56" s="690" t="e">
        <f t="shared" si="4"/>
        <v>#DIV/0!</v>
      </c>
      <c r="AU56" s="691">
        <f t="shared" si="1"/>
        <v>0</v>
      </c>
      <c r="AV56" s="692" t="e">
        <f t="shared" si="5"/>
        <v>#DIV/0!</v>
      </c>
      <c r="AW56" s="693">
        <f t="shared" si="3"/>
        <v>0</v>
      </c>
      <c r="AX56" s="694" t="e">
        <f t="shared" si="6"/>
        <v>#DIV/0!</v>
      </c>
      <c r="AY56" s="695">
        <f t="shared" si="11"/>
        <v>0</v>
      </c>
      <c r="AZ56" s="676">
        <f t="shared" si="12"/>
        <v>0</v>
      </c>
      <c r="BA56" s="677">
        <f t="shared" si="13"/>
        <v>0</v>
      </c>
      <c r="BB56" s="678">
        <f t="shared" si="10"/>
        <v>0</v>
      </c>
    </row>
    <row r="57" spans="1:54" ht="22.95" customHeight="1" x14ac:dyDescent="0.25">
      <c r="A57" s="387">
        <v>0</v>
      </c>
      <c r="B57" s="387">
        <v>0</v>
      </c>
      <c r="C57" s="679">
        <v>48</v>
      </c>
      <c r="D57" s="1148" t="s">
        <v>342</v>
      </c>
      <c r="E57" s="680" t="s">
        <v>343</v>
      </c>
      <c r="F57" s="681" t="s">
        <v>292</v>
      </c>
      <c r="G57" s="759" t="s">
        <v>344</v>
      </c>
      <c r="H57" s="682">
        <v>2</v>
      </c>
      <c r="I57" s="683">
        <v>0</v>
      </c>
      <c r="J57" s="684">
        <v>0</v>
      </c>
      <c r="K57" s="682">
        <v>0</v>
      </c>
      <c r="L57" s="683">
        <v>0</v>
      </c>
      <c r="M57" s="684">
        <v>0</v>
      </c>
      <c r="N57" s="682">
        <v>3</v>
      </c>
      <c r="O57" s="683">
        <v>0</v>
      </c>
      <c r="P57" s="684">
        <v>0</v>
      </c>
      <c r="Q57" s="682">
        <v>1</v>
      </c>
      <c r="R57" s="683">
        <v>0</v>
      </c>
      <c r="S57" s="684">
        <v>1</v>
      </c>
      <c r="T57" s="682">
        <v>2</v>
      </c>
      <c r="U57" s="683">
        <v>0</v>
      </c>
      <c r="V57" s="684">
        <v>1</v>
      </c>
      <c r="W57" s="682">
        <v>0</v>
      </c>
      <c r="X57" s="683">
        <v>1</v>
      </c>
      <c r="Y57" s="684">
        <v>0</v>
      </c>
      <c r="Z57" s="682">
        <v>0</v>
      </c>
      <c r="AA57" s="683">
        <v>1</v>
      </c>
      <c r="AB57" s="684">
        <v>0</v>
      </c>
      <c r="AC57" s="682">
        <v>0</v>
      </c>
      <c r="AD57" s="683">
        <v>0</v>
      </c>
      <c r="AE57" s="684">
        <v>0</v>
      </c>
      <c r="AF57" s="685">
        <v>0</v>
      </c>
      <c r="AG57" s="686">
        <v>0</v>
      </c>
      <c r="AH57" s="687">
        <v>0</v>
      </c>
      <c r="AI57" s="685">
        <v>1</v>
      </c>
      <c r="AJ57" s="686">
        <v>0</v>
      </c>
      <c r="AK57" s="687">
        <v>0</v>
      </c>
      <c r="AL57" s="685">
        <v>1</v>
      </c>
      <c r="AM57" s="686">
        <v>0</v>
      </c>
      <c r="AN57" s="687">
        <v>0</v>
      </c>
      <c r="AO57" s="685">
        <v>0</v>
      </c>
      <c r="AP57" s="686">
        <v>0</v>
      </c>
      <c r="AQ57" s="687">
        <v>0</v>
      </c>
      <c r="AR57" s="688">
        <f t="shared" si="0"/>
        <v>14</v>
      </c>
      <c r="AS57" s="689">
        <f t="shared" si="2"/>
        <v>10</v>
      </c>
      <c r="AT57" s="690">
        <f t="shared" si="4"/>
        <v>0.7142857142857143</v>
      </c>
      <c r="AU57" s="691">
        <f t="shared" si="1"/>
        <v>2</v>
      </c>
      <c r="AV57" s="692">
        <f t="shared" si="5"/>
        <v>0.14285714285714285</v>
      </c>
      <c r="AW57" s="693">
        <f t="shared" si="3"/>
        <v>2</v>
      </c>
      <c r="AX57" s="694">
        <f t="shared" si="6"/>
        <v>0.14285714285714285</v>
      </c>
      <c r="AY57" s="695">
        <f t="shared" si="11"/>
        <v>3.0911901081916537E-3</v>
      </c>
      <c r="AZ57" s="676">
        <f t="shared" si="12"/>
        <v>6.1823802163833079E-4</v>
      </c>
      <c r="BA57" s="677">
        <f t="shared" si="13"/>
        <v>6.1823802163833079E-4</v>
      </c>
      <c r="BB57" s="678">
        <f t="shared" si="10"/>
        <v>3.8450975006866246E-3</v>
      </c>
    </row>
    <row r="58" spans="1:54" ht="22.95" customHeight="1" x14ac:dyDescent="0.25">
      <c r="A58" s="387">
        <v>0</v>
      </c>
      <c r="B58" s="387">
        <v>0</v>
      </c>
      <c r="C58" s="679">
        <v>49</v>
      </c>
      <c r="D58" s="1148" t="s">
        <v>345</v>
      </c>
      <c r="E58" s="680" t="s">
        <v>346</v>
      </c>
      <c r="F58" s="681" t="s">
        <v>260</v>
      </c>
      <c r="G58" s="755" t="s">
        <v>347</v>
      </c>
      <c r="H58" s="682">
        <v>1</v>
      </c>
      <c r="I58" s="683">
        <v>1</v>
      </c>
      <c r="J58" s="684">
        <v>1</v>
      </c>
      <c r="K58" s="682">
        <v>1</v>
      </c>
      <c r="L58" s="683">
        <v>1</v>
      </c>
      <c r="M58" s="684">
        <v>4</v>
      </c>
      <c r="N58" s="682">
        <v>3</v>
      </c>
      <c r="O58" s="683">
        <v>3</v>
      </c>
      <c r="P58" s="684">
        <v>5</v>
      </c>
      <c r="Q58" s="682">
        <v>0</v>
      </c>
      <c r="R58" s="683">
        <v>4</v>
      </c>
      <c r="S58" s="684">
        <v>0</v>
      </c>
      <c r="T58" s="682">
        <v>2</v>
      </c>
      <c r="U58" s="683">
        <v>2</v>
      </c>
      <c r="V58" s="684">
        <v>2</v>
      </c>
      <c r="W58" s="682">
        <v>9</v>
      </c>
      <c r="X58" s="683">
        <v>3</v>
      </c>
      <c r="Y58" s="684">
        <v>4</v>
      </c>
      <c r="Z58" s="682">
        <v>1</v>
      </c>
      <c r="AA58" s="683">
        <v>0</v>
      </c>
      <c r="AB58" s="684">
        <v>5</v>
      </c>
      <c r="AC58" s="682">
        <v>3</v>
      </c>
      <c r="AD58" s="683">
        <v>0</v>
      </c>
      <c r="AE58" s="684">
        <v>1</v>
      </c>
      <c r="AF58" s="685">
        <v>4</v>
      </c>
      <c r="AG58" s="686">
        <v>2</v>
      </c>
      <c r="AH58" s="687">
        <v>8</v>
      </c>
      <c r="AI58" s="685">
        <v>1</v>
      </c>
      <c r="AJ58" s="686">
        <v>2</v>
      </c>
      <c r="AK58" s="687">
        <v>4</v>
      </c>
      <c r="AL58" s="685">
        <v>1</v>
      </c>
      <c r="AM58" s="686">
        <v>3</v>
      </c>
      <c r="AN58" s="687">
        <v>0</v>
      </c>
      <c r="AO58" s="685">
        <v>6</v>
      </c>
      <c r="AP58" s="686">
        <v>0</v>
      </c>
      <c r="AQ58" s="687">
        <v>3</v>
      </c>
      <c r="AR58" s="688">
        <f t="shared" si="0"/>
        <v>90</v>
      </c>
      <c r="AS58" s="689">
        <f t="shared" si="2"/>
        <v>32</v>
      </c>
      <c r="AT58" s="690">
        <f t="shared" si="4"/>
        <v>0.35555555555555557</v>
      </c>
      <c r="AU58" s="691">
        <f t="shared" si="1"/>
        <v>21</v>
      </c>
      <c r="AV58" s="692">
        <f t="shared" si="5"/>
        <v>0.23333333333333334</v>
      </c>
      <c r="AW58" s="693">
        <f t="shared" si="3"/>
        <v>37</v>
      </c>
      <c r="AX58" s="694">
        <f t="shared" si="6"/>
        <v>0.41111111111111109</v>
      </c>
      <c r="AY58" s="695">
        <f t="shared" si="11"/>
        <v>9.8918083462132926E-3</v>
      </c>
      <c r="AZ58" s="676">
        <f t="shared" si="12"/>
        <v>6.4914992272024734E-3</v>
      </c>
      <c r="BA58" s="677">
        <f t="shared" si="13"/>
        <v>1.143740340030912E-2</v>
      </c>
      <c r="BB58" s="678">
        <f t="shared" si="10"/>
        <v>2.4718483932985445E-2</v>
      </c>
    </row>
    <row r="59" spans="1:54" ht="22.95" customHeight="1" x14ac:dyDescent="0.25">
      <c r="A59" s="387">
        <v>0</v>
      </c>
      <c r="B59" s="387">
        <v>0</v>
      </c>
      <c r="C59" s="679">
        <v>50</v>
      </c>
      <c r="D59" s="1148" t="s">
        <v>348</v>
      </c>
      <c r="E59" s="680" t="s">
        <v>349</v>
      </c>
      <c r="F59" s="681" t="s">
        <v>350</v>
      </c>
      <c r="G59" s="759" t="s">
        <v>351</v>
      </c>
      <c r="H59" s="682">
        <v>0</v>
      </c>
      <c r="I59" s="683">
        <v>0</v>
      </c>
      <c r="J59" s="684">
        <v>1</v>
      </c>
      <c r="K59" s="682">
        <v>0</v>
      </c>
      <c r="L59" s="683">
        <v>0</v>
      </c>
      <c r="M59" s="684">
        <v>0</v>
      </c>
      <c r="N59" s="682">
        <v>0</v>
      </c>
      <c r="O59" s="683">
        <v>1</v>
      </c>
      <c r="P59" s="684">
        <v>0</v>
      </c>
      <c r="Q59" s="682">
        <v>0</v>
      </c>
      <c r="R59" s="683">
        <v>0</v>
      </c>
      <c r="S59" s="684">
        <v>0</v>
      </c>
      <c r="T59" s="682">
        <v>0</v>
      </c>
      <c r="U59" s="683">
        <v>0</v>
      </c>
      <c r="V59" s="684">
        <v>0</v>
      </c>
      <c r="W59" s="682">
        <v>0</v>
      </c>
      <c r="X59" s="683">
        <v>0</v>
      </c>
      <c r="Y59" s="684">
        <v>0</v>
      </c>
      <c r="Z59" s="682">
        <v>0</v>
      </c>
      <c r="AA59" s="683">
        <v>0</v>
      </c>
      <c r="AB59" s="684">
        <v>0</v>
      </c>
      <c r="AC59" s="682">
        <v>0</v>
      </c>
      <c r="AD59" s="683">
        <v>0</v>
      </c>
      <c r="AE59" s="684">
        <v>0</v>
      </c>
      <c r="AF59" s="685">
        <v>0</v>
      </c>
      <c r="AG59" s="686">
        <v>0</v>
      </c>
      <c r="AH59" s="687">
        <v>0</v>
      </c>
      <c r="AI59" s="685">
        <v>0</v>
      </c>
      <c r="AJ59" s="686">
        <v>0</v>
      </c>
      <c r="AK59" s="687">
        <v>0</v>
      </c>
      <c r="AL59" s="685">
        <v>0</v>
      </c>
      <c r="AM59" s="686">
        <v>0</v>
      </c>
      <c r="AN59" s="687">
        <v>0</v>
      </c>
      <c r="AO59" s="685">
        <v>0</v>
      </c>
      <c r="AP59" s="686">
        <v>0</v>
      </c>
      <c r="AQ59" s="687">
        <v>0</v>
      </c>
      <c r="AR59" s="688">
        <f t="shared" si="0"/>
        <v>2</v>
      </c>
      <c r="AS59" s="689">
        <f t="shared" si="2"/>
        <v>0</v>
      </c>
      <c r="AT59" s="690">
        <f t="shared" si="4"/>
        <v>0</v>
      </c>
      <c r="AU59" s="691">
        <f t="shared" si="1"/>
        <v>1</v>
      </c>
      <c r="AV59" s="692">
        <f t="shared" si="5"/>
        <v>0.5</v>
      </c>
      <c r="AW59" s="693">
        <f t="shared" si="3"/>
        <v>1</v>
      </c>
      <c r="AX59" s="694">
        <f t="shared" si="6"/>
        <v>0.5</v>
      </c>
      <c r="AY59" s="695">
        <f t="shared" si="11"/>
        <v>0</v>
      </c>
      <c r="AZ59" s="676">
        <f t="shared" si="12"/>
        <v>3.0911901081916539E-4</v>
      </c>
      <c r="BA59" s="677">
        <f t="shared" si="13"/>
        <v>3.0911901081916539E-4</v>
      </c>
      <c r="BB59" s="678">
        <f t="shared" si="10"/>
        <v>5.4929964295523208E-4</v>
      </c>
    </row>
    <row r="60" spans="1:54" ht="22.95" customHeight="1" x14ac:dyDescent="0.25">
      <c r="A60" s="387">
        <v>0</v>
      </c>
      <c r="B60" s="387">
        <v>0</v>
      </c>
      <c r="C60" s="679">
        <v>51</v>
      </c>
      <c r="D60" s="1148" t="s">
        <v>352</v>
      </c>
      <c r="E60" s="680" t="s">
        <v>288</v>
      </c>
      <c r="F60" s="681" t="s">
        <v>267</v>
      </c>
      <c r="G60" s="755" t="s">
        <v>353</v>
      </c>
      <c r="H60" s="682">
        <v>1</v>
      </c>
      <c r="I60" s="683">
        <v>0</v>
      </c>
      <c r="J60" s="684">
        <v>0</v>
      </c>
      <c r="K60" s="682">
        <v>1</v>
      </c>
      <c r="L60" s="683">
        <v>0</v>
      </c>
      <c r="M60" s="684">
        <v>1</v>
      </c>
      <c r="N60" s="682">
        <v>1</v>
      </c>
      <c r="O60" s="683">
        <v>0</v>
      </c>
      <c r="P60" s="684">
        <v>0</v>
      </c>
      <c r="Q60" s="682">
        <v>1</v>
      </c>
      <c r="R60" s="683">
        <v>0</v>
      </c>
      <c r="S60" s="684">
        <v>0</v>
      </c>
      <c r="T60" s="682">
        <v>3</v>
      </c>
      <c r="U60" s="683">
        <v>0</v>
      </c>
      <c r="V60" s="684">
        <v>0</v>
      </c>
      <c r="W60" s="682">
        <v>0</v>
      </c>
      <c r="X60" s="683">
        <v>0</v>
      </c>
      <c r="Y60" s="684">
        <v>0</v>
      </c>
      <c r="Z60" s="682">
        <v>1</v>
      </c>
      <c r="AA60" s="683">
        <v>0</v>
      </c>
      <c r="AB60" s="684">
        <v>1</v>
      </c>
      <c r="AC60" s="682">
        <v>0</v>
      </c>
      <c r="AD60" s="683">
        <v>0</v>
      </c>
      <c r="AE60" s="684">
        <v>0</v>
      </c>
      <c r="AF60" s="685">
        <v>1</v>
      </c>
      <c r="AG60" s="686">
        <v>0</v>
      </c>
      <c r="AH60" s="687">
        <v>0</v>
      </c>
      <c r="AI60" s="685">
        <v>1</v>
      </c>
      <c r="AJ60" s="686">
        <v>0</v>
      </c>
      <c r="AK60" s="687">
        <v>0</v>
      </c>
      <c r="AL60" s="685">
        <v>0</v>
      </c>
      <c r="AM60" s="686">
        <v>0</v>
      </c>
      <c r="AN60" s="687">
        <v>0</v>
      </c>
      <c r="AO60" s="685">
        <v>0</v>
      </c>
      <c r="AP60" s="686">
        <v>0</v>
      </c>
      <c r="AQ60" s="687">
        <v>0</v>
      </c>
      <c r="AR60" s="688">
        <f t="shared" si="0"/>
        <v>12</v>
      </c>
      <c r="AS60" s="689">
        <f t="shared" si="2"/>
        <v>10</v>
      </c>
      <c r="AT60" s="690">
        <f t="shared" si="4"/>
        <v>0.83333333333333337</v>
      </c>
      <c r="AU60" s="691">
        <f t="shared" si="1"/>
        <v>0</v>
      </c>
      <c r="AV60" s="692">
        <f t="shared" si="5"/>
        <v>0</v>
      </c>
      <c r="AW60" s="693">
        <f t="shared" si="3"/>
        <v>2</v>
      </c>
      <c r="AX60" s="694">
        <f t="shared" si="6"/>
        <v>0.16666666666666666</v>
      </c>
      <c r="AY60" s="695">
        <f t="shared" si="11"/>
        <v>3.0911901081916537E-3</v>
      </c>
      <c r="AZ60" s="676">
        <f t="shared" si="12"/>
        <v>0</v>
      </c>
      <c r="BA60" s="677">
        <f t="shared" si="13"/>
        <v>6.1823802163833079E-4</v>
      </c>
      <c r="BB60" s="678">
        <f t="shared" si="10"/>
        <v>3.2957978577313925E-3</v>
      </c>
    </row>
    <row r="61" spans="1:54" ht="22.95" customHeight="1" x14ac:dyDescent="0.25">
      <c r="C61" s="679">
        <v>52</v>
      </c>
      <c r="D61" s="1148" t="s">
        <v>354</v>
      </c>
      <c r="E61" s="680" t="s">
        <v>355</v>
      </c>
      <c r="F61" s="681" t="s">
        <v>292</v>
      </c>
      <c r="G61" s="755" t="s">
        <v>356</v>
      </c>
      <c r="H61" s="682">
        <v>0</v>
      </c>
      <c r="I61" s="683">
        <v>0</v>
      </c>
      <c r="J61" s="684">
        <v>0</v>
      </c>
      <c r="K61" s="682">
        <v>0</v>
      </c>
      <c r="L61" s="683">
        <v>1</v>
      </c>
      <c r="M61" s="684">
        <v>0</v>
      </c>
      <c r="N61" s="682">
        <v>0</v>
      </c>
      <c r="O61" s="683">
        <v>0</v>
      </c>
      <c r="P61" s="684">
        <v>0</v>
      </c>
      <c r="Q61" s="682">
        <v>0</v>
      </c>
      <c r="R61" s="683">
        <v>0</v>
      </c>
      <c r="S61" s="684">
        <v>0</v>
      </c>
      <c r="T61" s="682">
        <v>0</v>
      </c>
      <c r="U61" s="683">
        <v>0</v>
      </c>
      <c r="V61" s="684">
        <v>0</v>
      </c>
      <c r="W61" s="682">
        <v>0</v>
      </c>
      <c r="X61" s="683">
        <v>0</v>
      </c>
      <c r="Y61" s="684">
        <v>0</v>
      </c>
      <c r="Z61" s="682">
        <v>0</v>
      </c>
      <c r="AA61" s="683">
        <v>0</v>
      </c>
      <c r="AB61" s="684">
        <v>0</v>
      </c>
      <c r="AC61" s="682">
        <v>0</v>
      </c>
      <c r="AD61" s="683">
        <v>0</v>
      </c>
      <c r="AE61" s="684">
        <v>0</v>
      </c>
      <c r="AF61" s="685">
        <v>0</v>
      </c>
      <c r="AG61" s="686">
        <v>1</v>
      </c>
      <c r="AH61" s="687">
        <v>0</v>
      </c>
      <c r="AI61" s="685">
        <v>0</v>
      </c>
      <c r="AJ61" s="686">
        <v>0</v>
      </c>
      <c r="AK61" s="687">
        <v>0</v>
      </c>
      <c r="AL61" s="685">
        <v>0</v>
      </c>
      <c r="AM61" s="686">
        <v>0</v>
      </c>
      <c r="AN61" s="687">
        <v>0</v>
      </c>
      <c r="AO61" s="685">
        <v>0</v>
      </c>
      <c r="AP61" s="686">
        <v>0</v>
      </c>
      <c r="AQ61" s="687">
        <v>0</v>
      </c>
      <c r="AR61" s="688">
        <f t="shared" si="0"/>
        <v>2</v>
      </c>
      <c r="AS61" s="689">
        <f t="shared" si="2"/>
        <v>0</v>
      </c>
      <c r="AT61" s="690">
        <f t="shared" si="4"/>
        <v>0</v>
      </c>
      <c r="AU61" s="691">
        <f t="shared" si="1"/>
        <v>2</v>
      </c>
      <c r="AV61" s="692">
        <f t="shared" si="5"/>
        <v>1</v>
      </c>
      <c r="AW61" s="693">
        <f t="shared" si="3"/>
        <v>0</v>
      </c>
      <c r="AX61" s="694">
        <f t="shared" si="6"/>
        <v>0</v>
      </c>
      <c r="AY61" s="695">
        <f t="shared" si="11"/>
        <v>0</v>
      </c>
      <c r="AZ61" s="676">
        <f t="shared" si="12"/>
        <v>6.1823802163833079E-4</v>
      </c>
      <c r="BA61" s="677">
        <f t="shared" si="13"/>
        <v>0</v>
      </c>
      <c r="BB61" s="678">
        <f t="shared" si="10"/>
        <v>5.4929964295523208E-4</v>
      </c>
    </row>
    <row r="62" spans="1:54" ht="22.95" customHeight="1" x14ac:dyDescent="0.25">
      <c r="C62" s="679">
        <v>53</v>
      </c>
      <c r="D62" s="1148" t="s">
        <v>357</v>
      </c>
      <c r="E62" s="680" t="s">
        <v>288</v>
      </c>
      <c r="F62" s="681" t="s">
        <v>267</v>
      </c>
      <c r="G62" s="755" t="s">
        <v>358</v>
      </c>
      <c r="H62" s="682">
        <v>0</v>
      </c>
      <c r="I62" s="683">
        <v>0</v>
      </c>
      <c r="J62" s="684">
        <v>0</v>
      </c>
      <c r="K62" s="682">
        <v>0</v>
      </c>
      <c r="L62" s="683">
        <v>0</v>
      </c>
      <c r="M62" s="684">
        <v>0</v>
      </c>
      <c r="N62" s="682">
        <v>0</v>
      </c>
      <c r="O62" s="683">
        <v>0</v>
      </c>
      <c r="P62" s="684">
        <v>0</v>
      </c>
      <c r="Q62" s="682">
        <v>0</v>
      </c>
      <c r="R62" s="683">
        <v>0</v>
      </c>
      <c r="S62" s="684">
        <v>0</v>
      </c>
      <c r="T62" s="682">
        <v>0</v>
      </c>
      <c r="U62" s="683">
        <v>0</v>
      </c>
      <c r="V62" s="684">
        <v>0</v>
      </c>
      <c r="W62" s="682">
        <v>0</v>
      </c>
      <c r="X62" s="683">
        <v>0</v>
      </c>
      <c r="Y62" s="684">
        <v>0</v>
      </c>
      <c r="Z62" s="682">
        <v>0</v>
      </c>
      <c r="AA62" s="683">
        <v>0</v>
      </c>
      <c r="AB62" s="684">
        <v>0</v>
      </c>
      <c r="AC62" s="682">
        <v>0</v>
      </c>
      <c r="AD62" s="683">
        <v>0</v>
      </c>
      <c r="AE62" s="684">
        <v>0</v>
      </c>
      <c r="AF62" s="685">
        <v>0</v>
      </c>
      <c r="AG62" s="686">
        <v>0</v>
      </c>
      <c r="AH62" s="687">
        <v>0</v>
      </c>
      <c r="AI62" s="685">
        <v>0</v>
      </c>
      <c r="AJ62" s="686">
        <v>0</v>
      </c>
      <c r="AK62" s="687">
        <v>0</v>
      </c>
      <c r="AL62" s="685">
        <v>0</v>
      </c>
      <c r="AM62" s="686">
        <v>0</v>
      </c>
      <c r="AN62" s="687">
        <v>0</v>
      </c>
      <c r="AO62" s="685">
        <v>0</v>
      </c>
      <c r="AP62" s="686">
        <v>0</v>
      </c>
      <c r="AQ62" s="687">
        <v>0</v>
      </c>
      <c r="AR62" s="688">
        <f t="shared" si="0"/>
        <v>0</v>
      </c>
      <c r="AS62" s="689">
        <f t="shared" si="2"/>
        <v>0</v>
      </c>
      <c r="AT62" s="690" t="e">
        <f t="shared" si="4"/>
        <v>#DIV/0!</v>
      </c>
      <c r="AU62" s="691">
        <f t="shared" si="1"/>
        <v>0</v>
      </c>
      <c r="AV62" s="692" t="e">
        <f t="shared" si="5"/>
        <v>#DIV/0!</v>
      </c>
      <c r="AW62" s="693">
        <f t="shared" si="3"/>
        <v>0</v>
      </c>
      <c r="AX62" s="694" t="e">
        <f t="shared" si="6"/>
        <v>#DIV/0!</v>
      </c>
      <c r="AY62" s="695">
        <f t="shared" si="11"/>
        <v>0</v>
      </c>
      <c r="AZ62" s="676">
        <f t="shared" si="12"/>
        <v>0</v>
      </c>
      <c r="BA62" s="677">
        <f t="shared" si="13"/>
        <v>0</v>
      </c>
      <c r="BB62" s="678">
        <f t="shared" si="10"/>
        <v>0</v>
      </c>
    </row>
    <row r="63" spans="1:54" ht="22.95" customHeight="1" x14ac:dyDescent="0.25">
      <c r="C63" s="679">
        <v>54</v>
      </c>
      <c r="D63" s="1148" t="s">
        <v>359</v>
      </c>
      <c r="E63" s="680" t="s">
        <v>360</v>
      </c>
      <c r="F63" s="724" t="s">
        <v>212</v>
      </c>
      <c r="G63" s="760" t="s">
        <v>361</v>
      </c>
      <c r="H63" s="682">
        <v>0</v>
      </c>
      <c r="I63" s="683">
        <v>0</v>
      </c>
      <c r="J63" s="684">
        <v>0</v>
      </c>
      <c r="K63" s="682">
        <v>0</v>
      </c>
      <c r="L63" s="683">
        <v>0</v>
      </c>
      <c r="M63" s="684">
        <v>0</v>
      </c>
      <c r="N63" s="682">
        <v>0</v>
      </c>
      <c r="O63" s="683">
        <v>0</v>
      </c>
      <c r="P63" s="684">
        <v>0</v>
      </c>
      <c r="Q63" s="682">
        <v>0</v>
      </c>
      <c r="R63" s="683">
        <v>0</v>
      </c>
      <c r="S63" s="684">
        <v>0</v>
      </c>
      <c r="T63" s="682">
        <v>0</v>
      </c>
      <c r="U63" s="683">
        <v>0</v>
      </c>
      <c r="V63" s="684">
        <v>0</v>
      </c>
      <c r="W63" s="682">
        <v>0</v>
      </c>
      <c r="X63" s="683">
        <v>0</v>
      </c>
      <c r="Y63" s="684">
        <v>0</v>
      </c>
      <c r="Z63" s="682">
        <v>0</v>
      </c>
      <c r="AA63" s="683">
        <v>0</v>
      </c>
      <c r="AB63" s="684">
        <v>0</v>
      </c>
      <c r="AC63" s="682">
        <v>0</v>
      </c>
      <c r="AD63" s="683">
        <v>0</v>
      </c>
      <c r="AE63" s="684">
        <v>0</v>
      </c>
      <c r="AF63" s="685">
        <v>0</v>
      </c>
      <c r="AG63" s="686">
        <v>0</v>
      </c>
      <c r="AH63" s="687">
        <v>0</v>
      </c>
      <c r="AI63" s="685">
        <v>1</v>
      </c>
      <c r="AJ63" s="686">
        <v>0</v>
      </c>
      <c r="AK63" s="687">
        <v>0</v>
      </c>
      <c r="AL63" s="685">
        <v>0</v>
      </c>
      <c r="AM63" s="686">
        <v>0</v>
      </c>
      <c r="AN63" s="687">
        <v>0</v>
      </c>
      <c r="AO63" s="685">
        <v>0</v>
      </c>
      <c r="AP63" s="686">
        <v>0</v>
      </c>
      <c r="AQ63" s="687">
        <v>1</v>
      </c>
      <c r="AR63" s="723">
        <f t="shared" si="0"/>
        <v>2</v>
      </c>
      <c r="AS63" s="689">
        <f t="shared" si="2"/>
        <v>1</v>
      </c>
      <c r="AT63" s="690">
        <f t="shared" si="4"/>
        <v>0.5</v>
      </c>
      <c r="AU63" s="691">
        <f t="shared" si="1"/>
        <v>0</v>
      </c>
      <c r="AV63" s="692">
        <f t="shared" si="5"/>
        <v>0</v>
      </c>
      <c r="AW63" s="693">
        <f t="shared" si="3"/>
        <v>1</v>
      </c>
      <c r="AX63" s="694">
        <f t="shared" si="6"/>
        <v>0.5</v>
      </c>
      <c r="AY63" s="695">
        <f t="shared" si="11"/>
        <v>3.0911901081916539E-4</v>
      </c>
      <c r="AZ63" s="676">
        <f t="shared" si="12"/>
        <v>0</v>
      </c>
      <c r="BA63" s="677">
        <f t="shared" si="13"/>
        <v>3.0911901081916539E-4</v>
      </c>
      <c r="BB63" s="678">
        <f t="shared" si="10"/>
        <v>5.4929964295523208E-4</v>
      </c>
    </row>
    <row r="64" spans="1:54" ht="22.95" customHeight="1" x14ac:dyDescent="0.25">
      <c r="A64" s="387">
        <v>0</v>
      </c>
      <c r="B64" s="387">
        <v>0</v>
      </c>
      <c r="C64" s="679">
        <v>55</v>
      </c>
      <c r="D64" s="1148" t="s">
        <v>362</v>
      </c>
      <c r="E64" s="680" t="s">
        <v>288</v>
      </c>
      <c r="F64" s="681" t="s">
        <v>279</v>
      </c>
      <c r="G64" s="755" t="s">
        <v>363</v>
      </c>
      <c r="H64" s="682">
        <v>0</v>
      </c>
      <c r="I64" s="683">
        <v>0</v>
      </c>
      <c r="J64" s="684">
        <v>0</v>
      </c>
      <c r="K64" s="682">
        <v>0</v>
      </c>
      <c r="L64" s="683">
        <v>0</v>
      </c>
      <c r="M64" s="684">
        <v>0</v>
      </c>
      <c r="N64" s="682">
        <v>0</v>
      </c>
      <c r="O64" s="683">
        <v>0</v>
      </c>
      <c r="P64" s="684">
        <v>0</v>
      </c>
      <c r="Q64" s="682">
        <v>0</v>
      </c>
      <c r="R64" s="683">
        <v>0</v>
      </c>
      <c r="S64" s="684">
        <v>0</v>
      </c>
      <c r="T64" s="682">
        <v>0</v>
      </c>
      <c r="U64" s="683">
        <v>0</v>
      </c>
      <c r="V64" s="684">
        <v>0</v>
      </c>
      <c r="W64" s="682">
        <v>0</v>
      </c>
      <c r="X64" s="683">
        <v>0</v>
      </c>
      <c r="Y64" s="684">
        <v>0</v>
      </c>
      <c r="Z64" s="682">
        <v>0</v>
      </c>
      <c r="AA64" s="683">
        <v>0</v>
      </c>
      <c r="AB64" s="684">
        <v>0</v>
      </c>
      <c r="AC64" s="682">
        <v>0</v>
      </c>
      <c r="AD64" s="683">
        <v>0</v>
      </c>
      <c r="AE64" s="684">
        <v>0</v>
      </c>
      <c r="AF64" s="685">
        <v>0</v>
      </c>
      <c r="AG64" s="686">
        <v>0</v>
      </c>
      <c r="AH64" s="687">
        <v>0</v>
      </c>
      <c r="AI64" s="685">
        <v>0</v>
      </c>
      <c r="AJ64" s="686">
        <v>0</v>
      </c>
      <c r="AK64" s="687">
        <v>0</v>
      </c>
      <c r="AL64" s="685">
        <v>0</v>
      </c>
      <c r="AM64" s="686">
        <v>0</v>
      </c>
      <c r="AN64" s="687">
        <v>0</v>
      </c>
      <c r="AO64" s="685">
        <v>0</v>
      </c>
      <c r="AP64" s="686">
        <v>0</v>
      </c>
      <c r="AQ64" s="687">
        <v>0</v>
      </c>
      <c r="AR64" s="688">
        <f t="shared" si="0"/>
        <v>0</v>
      </c>
      <c r="AS64" s="689">
        <f t="shared" si="2"/>
        <v>0</v>
      </c>
      <c r="AT64" s="690" t="e">
        <f t="shared" si="4"/>
        <v>#DIV/0!</v>
      </c>
      <c r="AU64" s="691">
        <f t="shared" si="1"/>
        <v>0</v>
      </c>
      <c r="AV64" s="692" t="e">
        <f t="shared" si="5"/>
        <v>#DIV/0!</v>
      </c>
      <c r="AW64" s="693">
        <f t="shared" si="3"/>
        <v>0</v>
      </c>
      <c r="AX64" s="694" t="e">
        <f t="shared" si="6"/>
        <v>#DIV/0!</v>
      </c>
      <c r="AY64" s="695">
        <f t="shared" si="11"/>
        <v>0</v>
      </c>
      <c r="AZ64" s="676">
        <f t="shared" si="12"/>
        <v>0</v>
      </c>
      <c r="BA64" s="677">
        <f t="shared" si="13"/>
        <v>0</v>
      </c>
      <c r="BB64" s="678">
        <f t="shared" si="10"/>
        <v>0</v>
      </c>
    </row>
    <row r="65" spans="1:54" ht="22.95" customHeight="1" x14ac:dyDescent="0.25">
      <c r="C65" s="679">
        <v>56</v>
      </c>
      <c r="D65" s="1148" t="s">
        <v>364</v>
      </c>
      <c r="E65" s="680" t="s">
        <v>365</v>
      </c>
      <c r="F65" s="681" t="s">
        <v>340</v>
      </c>
      <c r="G65" s="755" t="s">
        <v>366</v>
      </c>
      <c r="H65" s="682">
        <v>0</v>
      </c>
      <c r="I65" s="683">
        <v>1</v>
      </c>
      <c r="J65" s="684">
        <v>0</v>
      </c>
      <c r="K65" s="682">
        <v>0</v>
      </c>
      <c r="L65" s="683">
        <v>1</v>
      </c>
      <c r="M65" s="684">
        <v>0</v>
      </c>
      <c r="N65" s="682">
        <v>0</v>
      </c>
      <c r="O65" s="683">
        <v>2</v>
      </c>
      <c r="P65" s="684">
        <v>1</v>
      </c>
      <c r="Q65" s="682">
        <v>1</v>
      </c>
      <c r="R65" s="683">
        <v>0</v>
      </c>
      <c r="S65" s="684">
        <v>0</v>
      </c>
      <c r="T65" s="682">
        <v>1</v>
      </c>
      <c r="U65" s="683">
        <v>0</v>
      </c>
      <c r="V65" s="684">
        <v>1</v>
      </c>
      <c r="W65" s="682">
        <v>0</v>
      </c>
      <c r="X65" s="683">
        <v>1</v>
      </c>
      <c r="Y65" s="684">
        <v>0</v>
      </c>
      <c r="Z65" s="682">
        <v>0</v>
      </c>
      <c r="AA65" s="683">
        <v>1</v>
      </c>
      <c r="AB65" s="684">
        <v>0</v>
      </c>
      <c r="AC65" s="682">
        <v>0</v>
      </c>
      <c r="AD65" s="683">
        <v>0</v>
      </c>
      <c r="AE65" s="684">
        <v>1</v>
      </c>
      <c r="AF65" s="685">
        <v>2</v>
      </c>
      <c r="AG65" s="686">
        <v>3</v>
      </c>
      <c r="AH65" s="687">
        <v>0</v>
      </c>
      <c r="AI65" s="685">
        <v>1</v>
      </c>
      <c r="AJ65" s="686">
        <v>0</v>
      </c>
      <c r="AK65" s="687">
        <v>0</v>
      </c>
      <c r="AL65" s="685">
        <v>1</v>
      </c>
      <c r="AM65" s="686">
        <v>0</v>
      </c>
      <c r="AN65" s="687">
        <v>0</v>
      </c>
      <c r="AO65" s="685">
        <v>1</v>
      </c>
      <c r="AP65" s="686">
        <v>2</v>
      </c>
      <c r="AQ65" s="687">
        <v>0</v>
      </c>
      <c r="AR65" s="688">
        <f t="shared" si="0"/>
        <v>21</v>
      </c>
      <c r="AS65" s="689">
        <f t="shared" si="2"/>
        <v>7</v>
      </c>
      <c r="AT65" s="690">
        <f t="shared" si="4"/>
        <v>0.33333333333333331</v>
      </c>
      <c r="AU65" s="691">
        <f t="shared" si="1"/>
        <v>11</v>
      </c>
      <c r="AV65" s="692">
        <f t="shared" si="5"/>
        <v>0.52380952380952384</v>
      </c>
      <c r="AW65" s="693">
        <f t="shared" si="3"/>
        <v>3</v>
      </c>
      <c r="AX65" s="694">
        <f t="shared" si="6"/>
        <v>0.14285714285714285</v>
      </c>
      <c r="AY65" s="695">
        <f t="shared" si="11"/>
        <v>2.1638330757341576E-3</v>
      </c>
      <c r="AZ65" s="676">
        <f t="shared" si="12"/>
        <v>3.4003091190108192E-3</v>
      </c>
      <c r="BA65" s="677">
        <f t="shared" si="13"/>
        <v>9.2735703245749618E-4</v>
      </c>
      <c r="BB65" s="678">
        <f t="shared" si="10"/>
        <v>5.7676462510299368E-3</v>
      </c>
    </row>
    <row r="66" spans="1:54" ht="22.95" customHeight="1" x14ac:dyDescent="0.25">
      <c r="C66" s="679">
        <v>57</v>
      </c>
      <c r="D66" s="1148" t="s">
        <v>367</v>
      </c>
      <c r="E66" s="680" t="s">
        <v>365</v>
      </c>
      <c r="F66" s="681" t="s">
        <v>340</v>
      </c>
      <c r="G66" s="755" t="s">
        <v>368</v>
      </c>
      <c r="H66" s="682">
        <v>1</v>
      </c>
      <c r="I66" s="683">
        <v>0</v>
      </c>
      <c r="J66" s="684">
        <v>1</v>
      </c>
      <c r="K66" s="682">
        <v>1</v>
      </c>
      <c r="L66" s="683">
        <v>2</v>
      </c>
      <c r="M66" s="684">
        <v>1</v>
      </c>
      <c r="N66" s="682">
        <v>0</v>
      </c>
      <c r="O66" s="683">
        <v>2</v>
      </c>
      <c r="P66" s="684">
        <v>1</v>
      </c>
      <c r="Q66" s="682">
        <v>0</v>
      </c>
      <c r="R66" s="683">
        <v>1</v>
      </c>
      <c r="S66" s="684">
        <v>0</v>
      </c>
      <c r="T66" s="682">
        <v>0</v>
      </c>
      <c r="U66" s="683">
        <v>2</v>
      </c>
      <c r="V66" s="684">
        <v>1</v>
      </c>
      <c r="W66" s="682">
        <v>0</v>
      </c>
      <c r="X66" s="683">
        <v>0</v>
      </c>
      <c r="Y66" s="684">
        <v>2</v>
      </c>
      <c r="Z66" s="682">
        <v>0</v>
      </c>
      <c r="AA66" s="683">
        <v>0</v>
      </c>
      <c r="AB66" s="684">
        <v>0</v>
      </c>
      <c r="AC66" s="682">
        <v>2</v>
      </c>
      <c r="AD66" s="683">
        <v>0</v>
      </c>
      <c r="AE66" s="684">
        <v>0</v>
      </c>
      <c r="AF66" s="685">
        <v>0</v>
      </c>
      <c r="AG66" s="686">
        <v>3</v>
      </c>
      <c r="AH66" s="687">
        <v>0</v>
      </c>
      <c r="AI66" s="685">
        <v>3</v>
      </c>
      <c r="AJ66" s="686">
        <v>0</v>
      </c>
      <c r="AK66" s="687">
        <v>2</v>
      </c>
      <c r="AL66" s="685">
        <v>1</v>
      </c>
      <c r="AM66" s="686">
        <v>1</v>
      </c>
      <c r="AN66" s="687">
        <v>0</v>
      </c>
      <c r="AO66" s="685">
        <v>2</v>
      </c>
      <c r="AP66" s="686">
        <v>0</v>
      </c>
      <c r="AQ66" s="687">
        <v>0</v>
      </c>
      <c r="AR66" s="688">
        <f t="shared" si="0"/>
        <v>29</v>
      </c>
      <c r="AS66" s="689">
        <f t="shared" si="2"/>
        <v>10</v>
      </c>
      <c r="AT66" s="690">
        <f t="shared" si="4"/>
        <v>0.34482758620689657</v>
      </c>
      <c r="AU66" s="691">
        <f t="shared" si="1"/>
        <v>11</v>
      </c>
      <c r="AV66" s="692">
        <f t="shared" si="5"/>
        <v>0.37931034482758619</v>
      </c>
      <c r="AW66" s="693">
        <f t="shared" si="3"/>
        <v>8</v>
      </c>
      <c r="AX66" s="694">
        <f t="shared" si="6"/>
        <v>0.27586206896551724</v>
      </c>
      <c r="AY66" s="695">
        <f t="shared" si="11"/>
        <v>3.0911901081916537E-3</v>
      </c>
      <c r="AZ66" s="676">
        <f t="shared" si="12"/>
        <v>3.4003091190108192E-3</v>
      </c>
      <c r="BA66" s="677">
        <f t="shared" si="13"/>
        <v>2.4729520865533232E-3</v>
      </c>
      <c r="BB66" s="678">
        <f t="shared" si="10"/>
        <v>7.964844822850866E-3</v>
      </c>
    </row>
    <row r="67" spans="1:54" ht="22.95" customHeight="1" x14ac:dyDescent="0.25">
      <c r="A67" s="387">
        <v>0</v>
      </c>
      <c r="B67" s="387">
        <v>0</v>
      </c>
      <c r="C67" s="679">
        <v>58</v>
      </c>
      <c r="D67" s="1148" t="s">
        <v>369</v>
      </c>
      <c r="E67" s="680" t="s">
        <v>370</v>
      </c>
      <c r="F67" s="681" t="s">
        <v>371</v>
      </c>
      <c r="G67" s="755" t="s">
        <v>372</v>
      </c>
      <c r="H67" s="682">
        <v>0</v>
      </c>
      <c r="I67" s="683">
        <v>0</v>
      </c>
      <c r="J67" s="684">
        <v>0</v>
      </c>
      <c r="K67" s="682">
        <v>1</v>
      </c>
      <c r="L67" s="683">
        <v>1</v>
      </c>
      <c r="M67" s="684">
        <v>1</v>
      </c>
      <c r="N67" s="682">
        <v>1</v>
      </c>
      <c r="O67" s="683">
        <v>0</v>
      </c>
      <c r="P67" s="684">
        <v>0</v>
      </c>
      <c r="Q67" s="682">
        <v>1</v>
      </c>
      <c r="R67" s="683">
        <v>0</v>
      </c>
      <c r="S67" s="684">
        <v>0</v>
      </c>
      <c r="T67" s="682">
        <v>0</v>
      </c>
      <c r="U67" s="683">
        <v>0</v>
      </c>
      <c r="V67" s="684">
        <v>0</v>
      </c>
      <c r="W67" s="682">
        <v>0</v>
      </c>
      <c r="X67" s="683">
        <v>0</v>
      </c>
      <c r="Y67" s="684">
        <v>0</v>
      </c>
      <c r="Z67" s="682">
        <v>0</v>
      </c>
      <c r="AA67" s="683">
        <v>0</v>
      </c>
      <c r="AB67" s="684">
        <v>3</v>
      </c>
      <c r="AC67" s="682">
        <v>1</v>
      </c>
      <c r="AD67" s="683">
        <v>0</v>
      </c>
      <c r="AE67" s="684">
        <v>0</v>
      </c>
      <c r="AF67" s="685">
        <v>0</v>
      </c>
      <c r="AG67" s="686">
        <v>0</v>
      </c>
      <c r="AH67" s="687">
        <v>0</v>
      </c>
      <c r="AI67" s="685">
        <v>0</v>
      </c>
      <c r="AJ67" s="686">
        <v>0</v>
      </c>
      <c r="AK67" s="687">
        <v>0</v>
      </c>
      <c r="AL67" s="685">
        <v>0</v>
      </c>
      <c r="AM67" s="686">
        <v>0</v>
      </c>
      <c r="AN67" s="687">
        <v>0</v>
      </c>
      <c r="AO67" s="685">
        <v>0</v>
      </c>
      <c r="AP67" s="686">
        <v>0</v>
      </c>
      <c r="AQ67" s="687">
        <v>0</v>
      </c>
      <c r="AR67" s="688">
        <f t="shared" si="0"/>
        <v>9</v>
      </c>
      <c r="AS67" s="689">
        <f t="shared" si="2"/>
        <v>4</v>
      </c>
      <c r="AT67" s="690">
        <f t="shared" si="4"/>
        <v>0.44444444444444442</v>
      </c>
      <c r="AU67" s="691">
        <f t="shared" si="1"/>
        <v>1</v>
      </c>
      <c r="AV67" s="692">
        <f t="shared" si="5"/>
        <v>0.1111111111111111</v>
      </c>
      <c r="AW67" s="693">
        <f t="shared" si="3"/>
        <v>4</v>
      </c>
      <c r="AX67" s="694">
        <f t="shared" si="6"/>
        <v>0.44444444444444442</v>
      </c>
      <c r="AY67" s="695">
        <f t="shared" si="11"/>
        <v>1.2364760432766616E-3</v>
      </c>
      <c r="AZ67" s="676">
        <f t="shared" si="12"/>
        <v>3.0911901081916539E-4</v>
      </c>
      <c r="BA67" s="677">
        <f t="shared" si="13"/>
        <v>1.2364760432766616E-3</v>
      </c>
      <c r="BB67" s="678">
        <f t="shared" si="10"/>
        <v>2.4718483932985444E-3</v>
      </c>
    </row>
    <row r="68" spans="1:54" ht="22.95" customHeight="1" x14ac:dyDescent="0.25">
      <c r="A68" s="387">
        <v>0</v>
      </c>
      <c r="B68" s="387">
        <v>0</v>
      </c>
      <c r="C68" s="679">
        <v>59</v>
      </c>
      <c r="D68" s="1148" t="s">
        <v>373</v>
      </c>
      <c r="E68" s="680" t="s">
        <v>374</v>
      </c>
      <c r="F68" s="681" t="s">
        <v>292</v>
      </c>
      <c r="G68" s="755" t="s">
        <v>375</v>
      </c>
      <c r="H68" s="682">
        <v>0</v>
      </c>
      <c r="I68" s="683">
        <v>0</v>
      </c>
      <c r="J68" s="684">
        <v>0</v>
      </c>
      <c r="K68" s="682">
        <v>0</v>
      </c>
      <c r="L68" s="683">
        <v>0</v>
      </c>
      <c r="M68" s="684">
        <v>0</v>
      </c>
      <c r="N68" s="682">
        <v>1</v>
      </c>
      <c r="O68" s="683">
        <v>0</v>
      </c>
      <c r="P68" s="684">
        <v>1</v>
      </c>
      <c r="Q68" s="682">
        <v>0</v>
      </c>
      <c r="R68" s="683">
        <v>0</v>
      </c>
      <c r="S68" s="684">
        <v>1</v>
      </c>
      <c r="T68" s="682">
        <v>2</v>
      </c>
      <c r="U68" s="683">
        <v>0</v>
      </c>
      <c r="V68" s="684">
        <v>0</v>
      </c>
      <c r="W68" s="682">
        <v>1</v>
      </c>
      <c r="X68" s="683">
        <v>0</v>
      </c>
      <c r="Y68" s="684">
        <v>0</v>
      </c>
      <c r="Z68" s="682">
        <v>1</v>
      </c>
      <c r="AA68" s="683">
        <v>0</v>
      </c>
      <c r="AB68" s="684">
        <v>0</v>
      </c>
      <c r="AC68" s="682">
        <v>0</v>
      </c>
      <c r="AD68" s="683">
        <v>0</v>
      </c>
      <c r="AE68" s="684">
        <v>0</v>
      </c>
      <c r="AF68" s="685">
        <v>1</v>
      </c>
      <c r="AG68" s="686">
        <v>0</v>
      </c>
      <c r="AH68" s="687">
        <v>0</v>
      </c>
      <c r="AI68" s="685">
        <v>0</v>
      </c>
      <c r="AJ68" s="686">
        <v>2</v>
      </c>
      <c r="AK68" s="687">
        <v>1</v>
      </c>
      <c r="AL68" s="685">
        <v>1</v>
      </c>
      <c r="AM68" s="686">
        <v>0</v>
      </c>
      <c r="AN68" s="687">
        <v>0</v>
      </c>
      <c r="AO68" s="685">
        <v>0</v>
      </c>
      <c r="AP68" s="686">
        <v>0</v>
      </c>
      <c r="AQ68" s="687">
        <v>0</v>
      </c>
      <c r="AR68" s="688">
        <f t="shared" si="0"/>
        <v>12</v>
      </c>
      <c r="AS68" s="689">
        <f t="shared" si="2"/>
        <v>7</v>
      </c>
      <c r="AT68" s="690">
        <f t="shared" si="4"/>
        <v>0.58333333333333337</v>
      </c>
      <c r="AU68" s="691">
        <f t="shared" si="1"/>
        <v>2</v>
      </c>
      <c r="AV68" s="692">
        <f t="shared" si="5"/>
        <v>0.16666666666666666</v>
      </c>
      <c r="AW68" s="693">
        <f t="shared" si="3"/>
        <v>3</v>
      </c>
      <c r="AX68" s="694">
        <f t="shared" si="6"/>
        <v>0.25</v>
      </c>
      <c r="AY68" s="695">
        <f t="shared" si="11"/>
        <v>2.1638330757341576E-3</v>
      </c>
      <c r="AZ68" s="676">
        <f t="shared" si="12"/>
        <v>6.1823802163833079E-4</v>
      </c>
      <c r="BA68" s="677">
        <f t="shared" si="13"/>
        <v>9.2735703245749618E-4</v>
      </c>
      <c r="BB68" s="678">
        <f t="shared" si="10"/>
        <v>3.2957978577313925E-3</v>
      </c>
    </row>
    <row r="69" spans="1:54" ht="22.95" customHeight="1" x14ac:dyDescent="0.25">
      <c r="C69" s="679">
        <v>60</v>
      </c>
      <c r="D69" s="1148" t="s">
        <v>376</v>
      </c>
      <c r="E69" s="680" t="s">
        <v>374</v>
      </c>
      <c r="F69" s="681" t="s">
        <v>292</v>
      </c>
      <c r="G69" s="755" t="s">
        <v>377</v>
      </c>
      <c r="H69" s="682">
        <v>0</v>
      </c>
      <c r="I69" s="683">
        <v>0</v>
      </c>
      <c r="J69" s="684">
        <v>0</v>
      </c>
      <c r="K69" s="682">
        <v>0</v>
      </c>
      <c r="L69" s="683">
        <v>0</v>
      </c>
      <c r="M69" s="684">
        <v>0</v>
      </c>
      <c r="N69" s="682">
        <v>0</v>
      </c>
      <c r="O69" s="683">
        <v>0</v>
      </c>
      <c r="P69" s="684">
        <v>0</v>
      </c>
      <c r="Q69" s="682">
        <v>0</v>
      </c>
      <c r="R69" s="683">
        <v>0</v>
      </c>
      <c r="S69" s="684">
        <v>0</v>
      </c>
      <c r="T69" s="682">
        <v>0</v>
      </c>
      <c r="U69" s="683">
        <v>0</v>
      </c>
      <c r="V69" s="684">
        <v>0</v>
      </c>
      <c r="W69" s="682">
        <v>0</v>
      </c>
      <c r="X69" s="683">
        <v>0</v>
      </c>
      <c r="Y69" s="684">
        <v>0</v>
      </c>
      <c r="Z69" s="682">
        <v>0</v>
      </c>
      <c r="AA69" s="683">
        <v>0</v>
      </c>
      <c r="AB69" s="684">
        <v>1</v>
      </c>
      <c r="AC69" s="682">
        <v>0</v>
      </c>
      <c r="AD69" s="683">
        <v>0</v>
      </c>
      <c r="AE69" s="684">
        <v>0</v>
      </c>
      <c r="AF69" s="685">
        <v>0</v>
      </c>
      <c r="AG69" s="686">
        <v>0</v>
      </c>
      <c r="AH69" s="687">
        <v>0</v>
      </c>
      <c r="AI69" s="685">
        <v>0</v>
      </c>
      <c r="AJ69" s="686">
        <v>0</v>
      </c>
      <c r="AK69" s="687">
        <v>0</v>
      </c>
      <c r="AL69" s="685">
        <v>2</v>
      </c>
      <c r="AM69" s="686">
        <v>0</v>
      </c>
      <c r="AN69" s="687">
        <v>0</v>
      </c>
      <c r="AO69" s="685">
        <v>0</v>
      </c>
      <c r="AP69" s="686">
        <v>0</v>
      </c>
      <c r="AQ69" s="687">
        <v>0</v>
      </c>
      <c r="AR69" s="688">
        <f t="shared" si="0"/>
        <v>3</v>
      </c>
      <c r="AS69" s="689">
        <f t="shared" si="2"/>
        <v>2</v>
      </c>
      <c r="AT69" s="690">
        <f t="shared" si="4"/>
        <v>0.66666666666666663</v>
      </c>
      <c r="AU69" s="691">
        <f t="shared" si="1"/>
        <v>0</v>
      </c>
      <c r="AV69" s="692">
        <f t="shared" si="5"/>
        <v>0</v>
      </c>
      <c r="AW69" s="693">
        <f t="shared" si="3"/>
        <v>1</v>
      </c>
      <c r="AX69" s="694">
        <f t="shared" si="6"/>
        <v>0.33333333333333331</v>
      </c>
      <c r="AY69" s="695">
        <f t="shared" si="11"/>
        <v>6.1823802163833079E-4</v>
      </c>
      <c r="AZ69" s="676">
        <f t="shared" si="12"/>
        <v>0</v>
      </c>
      <c r="BA69" s="677">
        <f t="shared" si="13"/>
        <v>3.0911901081916539E-4</v>
      </c>
      <c r="BB69" s="678">
        <f t="shared" si="10"/>
        <v>8.2394946443284812E-4</v>
      </c>
    </row>
    <row r="70" spans="1:54" ht="22.95" customHeight="1" x14ac:dyDescent="0.25">
      <c r="A70" s="387">
        <v>0</v>
      </c>
      <c r="B70" s="387">
        <v>0</v>
      </c>
      <c r="C70" s="679">
        <v>61</v>
      </c>
      <c r="D70" s="1148" t="s">
        <v>378</v>
      </c>
      <c r="E70" s="680" t="s">
        <v>221</v>
      </c>
      <c r="F70" s="696" t="s">
        <v>216</v>
      </c>
      <c r="G70" s="756" t="s">
        <v>379</v>
      </c>
      <c r="H70" s="682">
        <v>0</v>
      </c>
      <c r="I70" s="683">
        <v>0</v>
      </c>
      <c r="J70" s="684">
        <v>2</v>
      </c>
      <c r="K70" s="682">
        <v>0</v>
      </c>
      <c r="L70" s="683">
        <v>0</v>
      </c>
      <c r="M70" s="684">
        <v>1</v>
      </c>
      <c r="N70" s="682">
        <v>0</v>
      </c>
      <c r="O70" s="683">
        <v>0</v>
      </c>
      <c r="P70" s="684">
        <v>1</v>
      </c>
      <c r="Q70" s="682">
        <v>0</v>
      </c>
      <c r="R70" s="683">
        <v>0</v>
      </c>
      <c r="S70" s="684">
        <v>0</v>
      </c>
      <c r="T70" s="682">
        <v>1</v>
      </c>
      <c r="U70" s="683">
        <v>0</v>
      </c>
      <c r="V70" s="684">
        <v>0</v>
      </c>
      <c r="W70" s="682">
        <v>1</v>
      </c>
      <c r="X70" s="683">
        <v>0</v>
      </c>
      <c r="Y70" s="684">
        <v>0</v>
      </c>
      <c r="Z70" s="682">
        <v>1</v>
      </c>
      <c r="AA70" s="683">
        <v>0</v>
      </c>
      <c r="AB70" s="684">
        <v>1</v>
      </c>
      <c r="AC70" s="682">
        <v>0</v>
      </c>
      <c r="AD70" s="683">
        <v>0</v>
      </c>
      <c r="AE70" s="684">
        <v>1</v>
      </c>
      <c r="AF70" s="685">
        <v>0</v>
      </c>
      <c r="AG70" s="686">
        <v>0</v>
      </c>
      <c r="AH70" s="687">
        <v>0</v>
      </c>
      <c r="AI70" s="685">
        <v>0</v>
      </c>
      <c r="AJ70" s="686">
        <v>0</v>
      </c>
      <c r="AK70" s="687">
        <v>1</v>
      </c>
      <c r="AL70" s="685">
        <v>0</v>
      </c>
      <c r="AM70" s="686">
        <v>1</v>
      </c>
      <c r="AN70" s="687">
        <v>0</v>
      </c>
      <c r="AO70" s="685">
        <v>0</v>
      </c>
      <c r="AP70" s="686">
        <v>0</v>
      </c>
      <c r="AQ70" s="687">
        <v>0</v>
      </c>
      <c r="AR70" s="697">
        <f t="shared" si="0"/>
        <v>11</v>
      </c>
      <c r="AS70" s="689">
        <f t="shared" si="2"/>
        <v>3</v>
      </c>
      <c r="AT70" s="690">
        <f t="shared" si="4"/>
        <v>0.27272727272727271</v>
      </c>
      <c r="AU70" s="691">
        <f t="shared" si="1"/>
        <v>1</v>
      </c>
      <c r="AV70" s="692">
        <f t="shared" si="5"/>
        <v>9.0909090909090912E-2</v>
      </c>
      <c r="AW70" s="693">
        <f t="shared" si="3"/>
        <v>7</v>
      </c>
      <c r="AX70" s="694">
        <f t="shared" si="6"/>
        <v>0.63636363636363635</v>
      </c>
      <c r="AY70" s="695">
        <f t="shared" si="11"/>
        <v>9.2735703245749618E-4</v>
      </c>
      <c r="AZ70" s="676">
        <f t="shared" si="12"/>
        <v>3.0911901081916539E-4</v>
      </c>
      <c r="BA70" s="677">
        <f t="shared" si="13"/>
        <v>2.1638330757341576E-3</v>
      </c>
      <c r="BB70" s="678">
        <f t="shared" si="10"/>
        <v>3.0211480362537764E-3</v>
      </c>
    </row>
    <row r="71" spans="1:54" ht="22.95" customHeight="1" x14ac:dyDescent="0.25">
      <c r="C71" s="679">
        <v>62</v>
      </c>
      <c r="D71" s="1148" t="s">
        <v>380</v>
      </c>
      <c r="E71" s="680" t="s">
        <v>381</v>
      </c>
      <c r="F71" s="681" t="s">
        <v>260</v>
      </c>
      <c r="G71" s="755" t="s">
        <v>382</v>
      </c>
      <c r="H71" s="682">
        <v>4</v>
      </c>
      <c r="I71" s="683">
        <v>1</v>
      </c>
      <c r="J71" s="684">
        <v>0</v>
      </c>
      <c r="K71" s="682">
        <v>3</v>
      </c>
      <c r="L71" s="683">
        <v>1</v>
      </c>
      <c r="M71" s="684">
        <v>3</v>
      </c>
      <c r="N71" s="682">
        <v>4</v>
      </c>
      <c r="O71" s="683">
        <v>1</v>
      </c>
      <c r="P71" s="684">
        <v>0</v>
      </c>
      <c r="Q71" s="682">
        <v>3</v>
      </c>
      <c r="R71" s="683">
        <v>0</v>
      </c>
      <c r="S71" s="684">
        <v>0</v>
      </c>
      <c r="T71" s="682">
        <v>10</v>
      </c>
      <c r="U71" s="683">
        <v>1</v>
      </c>
      <c r="V71" s="684">
        <v>0</v>
      </c>
      <c r="W71" s="682">
        <v>4</v>
      </c>
      <c r="X71" s="683">
        <v>0</v>
      </c>
      <c r="Y71" s="684">
        <v>0</v>
      </c>
      <c r="Z71" s="682">
        <v>1</v>
      </c>
      <c r="AA71" s="683">
        <v>2</v>
      </c>
      <c r="AB71" s="684">
        <v>0</v>
      </c>
      <c r="AC71" s="682">
        <v>4</v>
      </c>
      <c r="AD71" s="683">
        <v>1</v>
      </c>
      <c r="AE71" s="684">
        <v>1</v>
      </c>
      <c r="AF71" s="685">
        <v>4</v>
      </c>
      <c r="AG71" s="686">
        <v>1</v>
      </c>
      <c r="AH71" s="687">
        <v>2</v>
      </c>
      <c r="AI71" s="685">
        <v>5</v>
      </c>
      <c r="AJ71" s="686">
        <v>1</v>
      </c>
      <c r="AK71" s="687">
        <v>3</v>
      </c>
      <c r="AL71" s="685">
        <v>7</v>
      </c>
      <c r="AM71" s="686">
        <v>2</v>
      </c>
      <c r="AN71" s="687">
        <v>2</v>
      </c>
      <c r="AO71" s="685">
        <v>4</v>
      </c>
      <c r="AP71" s="686">
        <v>0</v>
      </c>
      <c r="AQ71" s="687">
        <v>0</v>
      </c>
      <c r="AR71" s="688">
        <f t="shared" si="0"/>
        <v>75</v>
      </c>
      <c r="AS71" s="689">
        <f t="shared" si="2"/>
        <v>53</v>
      </c>
      <c r="AT71" s="690"/>
      <c r="AU71" s="691">
        <f t="shared" si="1"/>
        <v>11</v>
      </c>
      <c r="AV71" s="692"/>
      <c r="AW71" s="693">
        <f t="shared" si="3"/>
        <v>11</v>
      </c>
      <c r="AX71" s="694">
        <f t="shared" si="6"/>
        <v>0.14666666666666667</v>
      </c>
      <c r="AY71" s="695"/>
      <c r="AZ71" s="676"/>
      <c r="BA71" s="677">
        <f t="shared" si="13"/>
        <v>3.4003091190108192E-3</v>
      </c>
      <c r="BB71" s="678">
        <f t="shared" si="10"/>
        <v>2.0598736610821202E-2</v>
      </c>
    </row>
    <row r="72" spans="1:54" ht="22.95" customHeight="1" x14ac:dyDescent="0.25">
      <c r="C72" s="679">
        <v>63</v>
      </c>
      <c r="D72" s="1148" t="s">
        <v>383</v>
      </c>
      <c r="E72" s="680" t="s">
        <v>381</v>
      </c>
      <c r="F72" s="681" t="s">
        <v>260</v>
      </c>
      <c r="G72" s="755" t="s">
        <v>384</v>
      </c>
      <c r="H72" s="682">
        <v>2</v>
      </c>
      <c r="I72" s="683">
        <v>0</v>
      </c>
      <c r="J72" s="684">
        <v>0</v>
      </c>
      <c r="K72" s="682">
        <v>0</v>
      </c>
      <c r="L72" s="683">
        <v>0</v>
      </c>
      <c r="M72" s="684">
        <v>1</v>
      </c>
      <c r="N72" s="682">
        <v>2</v>
      </c>
      <c r="O72" s="683">
        <v>0</v>
      </c>
      <c r="P72" s="684">
        <v>1</v>
      </c>
      <c r="Q72" s="682">
        <v>0</v>
      </c>
      <c r="R72" s="683">
        <v>0</v>
      </c>
      <c r="S72" s="684">
        <v>0</v>
      </c>
      <c r="T72" s="682">
        <v>1</v>
      </c>
      <c r="U72" s="683">
        <v>0</v>
      </c>
      <c r="V72" s="684">
        <v>0</v>
      </c>
      <c r="W72" s="682">
        <v>0</v>
      </c>
      <c r="X72" s="683">
        <v>0</v>
      </c>
      <c r="Y72" s="684">
        <v>0</v>
      </c>
      <c r="Z72" s="682">
        <v>2</v>
      </c>
      <c r="AA72" s="683">
        <v>1</v>
      </c>
      <c r="AB72" s="684">
        <v>0</v>
      </c>
      <c r="AC72" s="682">
        <v>1</v>
      </c>
      <c r="AD72" s="683">
        <v>0</v>
      </c>
      <c r="AE72" s="684">
        <v>0</v>
      </c>
      <c r="AF72" s="685">
        <v>2</v>
      </c>
      <c r="AG72" s="686">
        <v>0</v>
      </c>
      <c r="AH72" s="687">
        <v>0</v>
      </c>
      <c r="AI72" s="685">
        <v>0</v>
      </c>
      <c r="AJ72" s="686">
        <v>0</v>
      </c>
      <c r="AK72" s="687">
        <v>0</v>
      </c>
      <c r="AL72" s="685">
        <v>3</v>
      </c>
      <c r="AM72" s="686">
        <v>0</v>
      </c>
      <c r="AN72" s="687">
        <v>0</v>
      </c>
      <c r="AO72" s="685">
        <v>0</v>
      </c>
      <c r="AP72" s="686">
        <v>0</v>
      </c>
      <c r="AQ72" s="687">
        <v>0</v>
      </c>
      <c r="AR72" s="688">
        <f t="shared" si="0"/>
        <v>16</v>
      </c>
      <c r="AS72" s="689">
        <f t="shared" si="2"/>
        <v>13</v>
      </c>
      <c r="AT72" s="690"/>
      <c r="AU72" s="691">
        <f t="shared" si="1"/>
        <v>1</v>
      </c>
      <c r="AV72" s="692"/>
      <c r="AW72" s="693">
        <f t="shared" si="3"/>
        <v>2</v>
      </c>
      <c r="AX72" s="694">
        <f t="shared" si="6"/>
        <v>0.125</v>
      </c>
      <c r="AY72" s="695"/>
      <c r="AZ72" s="676"/>
      <c r="BA72" s="677">
        <f t="shared" si="13"/>
        <v>6.1823802163833079E-4</v>
      </c>
      <c r="BB72" s="678">
        <f t="shared" si="10"/>
        <v>4.3943971436418566E-3</v>
      </c>
    </row>
    <row r="73" spans="1:54" ht="22.95" customHeight="1" x14ac:dyDescent="0.25">
      <c r="A73" s="387">
        <v>0</v>
      </c>
      <c r="B73" s="387">
        <v>0</v>
      </c>
      <c r="C73" s="679">
        <v>64</v>
      </c>
      <c r="D73" s="1148" t="s">
        <v>385</v>
      </c>
      <c r="E73" s="680" t="s">
        <v>381</v>
      </c>
      <c r="F73" s="681" t="s">
        <v>260</v>
      </c>
      <c r="G73" s="755" t="s">
        <v>386</v>
      </c>
      <c r="H73" s="682">
        <v>0</v>
      </c>
      <c r="I73" s="683">
        <v>0</v>
      </c>
      <c r="J73" s="684">
        <v>0</v>
      </c>
      <c r="K73" s="682">
        <v>0</v>
      </c>
      <c r="L73" s="683">
        <v>0</v>
      </c>
      <c r="M73" s="684">
        <v>0</v>
      </c>
      <c r="N73" s="682">
        <v>0</v>
      </c>
      <c r="O73" s="683">
        <v>0</v>
      </c>
      <c r="P73" s="684">
        <v>0</v>
      </c>
      <c r="Q73" s="682">
        <v>0</v>
      </c>
      <c r="R73" s="683">
        <v>0</v>
      </c>
      <c r="S73" s="684">
        <v>0</v>
      </c>
      <c r="T73" s="682">
        <v>1</v>
      </c>
      <c r="U73" s="683">
        <v>0</v>
      </c>
      <c r="V73" s="684">
        <v>0</v>
      </c>
      <c r="W73" s="682">
        <v>1</v>
      </c>
      <c r="X73" s="683">
        <v>0</v>
      </c>
      <c r="Y73" s="684">
        <v>0</v>
      </c>
      <c r="Z73" s="682">
        <v>0</v>
      </c>
      <c r="AA73" s="683">
        <v>2</v>
      </c>
      <c r="AB73" s="684">
        <v>0</v>
      </c>
      <c r="AC73" s="682">
        <v>0</v>
      </c>
      <c r="AD73" s="683">
        <v>0</v>
      </c>
      <c r="AE73" s="684">
        <v>1</v>
      </c>
      <c r="AF73" s="685">
        <v>1</v>
      </c>
      <c r="AG73" s="686">
        <v>0</v>
      </c>
      <c r="AH73" s="687">
        <v>0</v>
      </c>
      <c r="AI73" s="685">
        <v>0</v>
      </c>
      <c r="AJ73" s="686">
        <v>1</v>
      </c>
      <c r="AK73" s="687">
        <v>0</v>
      </c>
      <c r="AL73" s="685">
        <v>0</v>
      </c>
      <c r="AM73" s="686">
        <v>0</v>
      </c>
      <c r="AN73" s="687">
        <v>0</v>
      </c>
      <c r="AO73" s="685">
        <v>0</v>
      </c>
      <c r="AP73" s="686">
        <v>0</v>
      </c>
      <c r="AQ73" s="687">
        <v>0</v>
      </c>
      <c r="AR73" s="688">
        <f t="shared" si="0"/>
        <v>7</v>
      </c>
      <c r="AS73" s="689">
        <f t="shared" si="2"/>
        <v>3</v>
      </c>
      <c r="AT73" s="690">
        <f t="shared" si="4"/>
        <v>0.42857142857142855</v>
      </c>
      <c r="AU73" s="691">
        <f t="shared" si="1"/>
        <v>3</v>
      </c>
      <c r="AV73" s="692">
        <f t="shared" si="5"/>
        <v>0.42857142857142855</v>
      </c>
      <c r="AW73" s="693">
        <f t="shared" si="3"/>
        <v>1</v>
      </c>
      <c r="AX73" s="694">
        <f t="shared" si="6"/>
        <v>0.14285714285714285</v>
      </c>
      <c r="AY73" s="695">
        <f t="shared" ref="AY73:AY103" si="14">AS73/SUM($AR$28:$AR$113)</f>
        <v>9.2735703245749618E-4</v>
      </c>
      <c r="AZ73" s="676">
        <f t="shared" ref="AZ73:AZ117" si="15">AU73/SUM($AR$28:$AR$113)</f>
        <v>9.2735703245749618E-4</v>
      </c>
      <c r="BA73" s="677">
        <f t="shared" si="13"/>
        <v>3.0911901081916539E-4</v>
      </c>
      <c r="BB73" s="678">
        <f t="shared" si="10"/>
        <v>1.9225487503433123E-3</v>
      </c>
    </row>
    <row r="74" spans="1:54" ht="22.95" customHeight="1" x14ac:dyDescent="0.25">
      <c r="C74" s="679">
        <v>65</v>
      </c>
      <c r="D74" s="1148" t="s">
        <v>387</v>
      </c>
      <c r="E74" s="680" t="s">
        <v>381</v>
      </c>
      <c r="F74" s="681" t="s">
        <v>260</v>
      </c>
      <c r="G74" s="755" t="s">
        <v>388</v>
      </c>
      <c r="H74" s="682">
        <v>0</v>
      </c>
      <c r="I74" s="683">
        <v>0</v>
      </c>
      <c r="J74" s="684">
        <v>0</v>
      </c>
      <c r="K74" s="682">
        <v>0</v>
      </c>
      <c r="L74" s="683">
        <v>0</v>
      </c>
      <c r="M74" s="684">
        <v>0</v>
      </c>
      <c r="N74" s="682">
        <v>0</v>
      </c>
      <c r="O74" s="683">
        <v>0</v>
      </c>
      <c r="P74" s="684">
        <v>0</v>
      </c>
      <c r="Q74" s="682">
        <v>0</v>
      </c>
      <c r="R74" s="683">
        <v>0</v>
      </c>
      <c r="S74" s="684">
        <v>0</v>
      </c>
      <c r="T74" s="682">
        <v>0</v>
      </c>
      <c r="U74" s="683">
        <v>0</v>
      </c>
      <c r="V74" s="684">
        <v>0</v>
      </c>
      <c r="W74" s="682">
        <v>0</v>
      </c>
      <c r="X74" s="683">
        <v>0</v>
      </c>
      <c r="Y74" s="684">
        <v>0</v>
      </c>
      <c r="Z74" s="682">
        <v>0</v>
      </c>
      <c r="AA74" s="683">
        <v>0</v>
      </c>
      <c r="AB74" s="684">
        <v>0</v>
      </c>
      <c r="AC74" s="682">
        <v>0</v>
      </c>
      <c r="AD74" s="683">
        <v>0</v>
      </c>
      <c r="AE74" s="684">
        <v>1</v>
      </c>
      <c r="AF74" s="685">
        <v>0</v>
      </c>
      <c r="AG74" s="686">
        <v>0</v>
      </c>
      <c r="AH74" s="687">
        <v>0</v>
      </c>
      <c r="AI74" s="685">
        <v>0</v>
      </c>
      <c r="AJ74" s="686">
        <v>0</v>
      </c>
      <c r="AK74" s="687">
        <v>0</v>
      </c>
      <c r="AL74" s="685">
        <v>0</v>
      </c>
      <c r="AM74" s="686">
        <v>2</v>
      </c>
      <c r="AN74" s="687">
        <v>0</v>
      </c>
      <c r="AO74" s="685">
        <v>0</v>
      </c>
      <c r="AP74" s="686">
        <v>2</v>
      </c>
      <c r="AQ74" s="687">
        <v>0</v>
      </c>
      <c r="AR74" s="688">
        <f t="shared" si="0"/>
        <v>5</v>
      </c>
      <c r="AS74" s="689">
        <f t="shared" si="2"/>
        <v>0</v>
      </c>
      <c r="AT74" s="690">
        <f t="shared" si="4"/>
        <v>0</v>
      </c>
      <c r="AU74" s="691">
        <f t="shared" si="1"/>
        <v>4</v>
      </c>
      <c r="AV74" s="692">
        <f t="shared" si="5"/>
        <v>0.8</v>
      </c>
      <c r="AW74" s="693">
        <f t="shared" si="3"/>
        <v>1</v>
      </c>
      <c r="AX74" s="694">
        <f t="shared" si="6"/>
        <v>0.2</v>
      </c>
      <c r="AY74" s="695">
        <f t="shared" si="14"/>
        <v>0</v>
      </c>
      <c r="AZ74" s="676">
        <f t="shared" si="15"/>
        <v>1.2364760432766616E-3</v>
      </c>
      <c r="BA74" s="677">
        <f t="shared" si="13"/>
        <v>3.0911901081916539E-4</v>
      </c>
      <c r="BB74" s="678">
        <f t="shared" si="10"/>
        <v>1.3732491073880802E-3</v>
      </c>
    </row>
    <row r="75" spans="1:54" ht="22.95" customHeight="1" x14ac:dyDescent="0.25">
      <c r="A75" s="387">
        <v>0</v>
      </c>
      <c r="B75" s="387">
        <v>0</v>
      </c>
      <c r="C75" s="679">
        <v>66</v>
      </c>
      <c r="D75" s="1148" t="s">
        <v>389</v>
      </c>
      <c r="E75" s="680" t="s">
        <v>224</v>
      </c>
      <c r="F75" s="681" t="s">
        <v>216</v>
      </c>
      <c r="G75" s="755" t="s">
        <v>390</v>
      </c>
      <c r="H75" s="682">
        <v>2</v>
      </c>
      <c r="I75" s="683">
        <v>0</v>
      </c>
      <c r="J75" s="684">
        <v>2</v>
      </c>
      <c r="K75" s="682">
        <v>2</v>
      </c>
      <c r="L75" s="683">
        <v>0</v>
      </c>
      <c r="M75" s="684">
        <v>0</v>
      </c>
      <c r="N75" s="682">
        <v>1</v>
      </c>
      <c r="O75" s="683">
        <v>0</v>
      </c>
      <c r="P75" s="684">
        <v>5</v>
      </c>
      <c r="Q75" s="682">
        <v>1</v>
      </c>
      <c r="R75" s="683">
        <v>2</v>
      </c>
      <c r="S75" s="684">
        <v>2</v>
      </c>
      <c r="T75" s="682">
        <v>3</v>
      </c>
      <c r="U75" s="683">
        <v>0</v>
      </c>
      <c r="V75" s="684">
        <v>4</v>
      </c>
      <c r="W75" s="682">
        <v>2</v>
      </c>
      <c r="X75" s="683">
        <v>0</v>
      </c>
      <c r="Y75" s="684">
        <v>0</v>
      </c>
      <c r="Z75" s="682">
        <v>0</v>
      </c>
      <c r="AA75" s="683">
        <v>1</v>
      </c>
      <c r="AB75" s="684">
        <v>1</v>
      </c>
      <c r="AC75" s="682">
        <v>1</v>
      </c>
      <c r="AD75" s="683">
        <v>1</v>
      </c>
      <c r="AE75" s="684">
        <v>2</v>
      </c>
      <c r="AF75" s="685">
        <v>1</v>
      </c>
      <c r="AG75" s="686">
        <v>0</v>
      </c>
      <c r="AH75" s="687">
        <v>3</v>
      </c>
      <c r="AI75" s="685">
        <v>3</v>
      </c>
      <c r="AJ75" s="686">
        <v>0</v>
      </c>
      <c r="AK75" s="687">
        <v>3</v>
      </c>
      <c r="AL75" s="685">
        <v>4</v>
      </c>
      <c r="AM75" s="686">
        <v>0</v>
      </c>
      <c r="AN75" s="687">
        <v>0</v>
      </c>
      <c r="AO75" s="685">
        <v>3</v>
      </c>
      <c r="AP75" s="686">
        <v>5</v>
      </c>
      <c r="AQ75" s="687">
        <v>2</v>
      </c>
      <c r="AR75" s="688">
        <f t="shared" si="0"/>
        <v>56</v>
      </c>
      <c r="AS75" s="689">
        <f t="shared" si="2"/>
        <v>23</v>
      </c>
      <c r="AT75" s="690">
        <f t="shared" si="4"/>
        <v>0.4107142857142857</v>
      </c>
      <c r="AU75" s="691">
        <f t="shared" si="1"/>
        <v>9</v>
      </c>
      <c r="AV75" s="692">
        <f t="shared" si="5"/>
        <v>0.16071428571428573</v>
      </c>
      <c r="AW75" s="693">
        <f t="shared" si="3"/>
        <v>24</v>
      </c>
      <c r="AX75" s="694">
        <f t="shared" si="6"/>
        <v>0.42857142857142855</v>
      </c>
      <c r="AY75" s="695">
        <f t="shared" si="14"/>
        <v>7.1097372488408035E-3</v>
      </c>
      <c r="AZ75" s="676">
        <f t="shared" si="15"/>
        <v>2.7820710973724882E-3</v>
      </c>
      <c r="BA75" s="677">
        <f t="shared" si="13"/>
        <v>7.4188562596599695E-3</v>
      </c>
      <c r="BB75" s="678">
        <f t="shared" si="10"/>
        <v>1.5380390002746498E-2</v>
      </c>
    </row>
    <row r="76" spans="1:54" ht="22.95" customHeight="1" x14ac:dyDescent="0.25">
      <c r="A76" s="387">
        <v>0</v>
      </c>
      <c r="B76" s="387">
        <v>0</v>
      </c>
      <c r="C76" s="679">
        <v>67</v>
      </c>
      <c r="D76" s="1148" t="s">
        <v>391</v>
      </c>
      <c r="E76" s="680" t="s">
        <v>224</v>
      </c>
      <c r="F76" s="681" t="s">
        <v>216</v>
      </c>
      <c r="G76" s="755" t="s">
        <v>392</v>
      </c>
      <c r="H76" s="682">
        <v>5</v>
      </c>
      <c r="I76" s="683">
        <v>1</v>
      </c>
      <c r="J76" s="684">
        <v>2</v>
      </c>
      <c r="K76" s="682">
        <v>1</v>
      </c>
      <c r="L76" s="683">
        <v>1</v>
      </c>
      <c r="M76" s="684">
        <v>3</v>
      </c>
      <c r="N76" s="682">
        <v>5</v>
      </c>
      <c r="O76" s="683">
        <v>2</v>
      </c>
      <c r="P76" s="684">
        <v>3</v>
      </c>
      <c r="Q76" s="682">
        <v>7</v>
      </c>
      <c r="R76" s="683">
        <v>1</v>
      </c>
      <c r="S76" s="684">
        <v>3</v>
      </c>
      <c r="T76" s="682">
        <v>5</v>
      </c>
      <c r="U76" s="683">
        <v>0</v>
      </c>
      <c r="V76" s="684">
        <v>4</v>
      </c>
      <c r="W76" s="682">
        <v>0</v>
      </c>
      <c r="X76" s="683">
        <v>1</v>
      </c>
      <c r="Y76" s="684">
        <v>1</v>
      </c>
      <c r="Z76" s="682">
        <v>1</v>
      </c>
      <c r="AA76" s="683">
        <v>0</v>
      </c>
      <c r="AB76" s="684">
        <v>5</v>
      </c>
      <c r="AC76" s="682">
        <v>3</v>
      </c>
      <c r="AD76" s="683">
        <v>1</v>
      </c>
      <c r="AE76" s="684">
        <v>4</v>
      </c>
      <c r="AF76" s="685">
        <v>8</v>
      </c>
      <c r="AG76" s="686">
        <v>0</v>
      </c>
      <c r="AH76" s="687">
        <v>3</v>
      </c>
      <c r="AI76" s="685">
        <v>2</v>
      </c>
      <c r="AJ76" s="686">
        <v>1</v>
      </c>
      <c r="AK76" s="687">
        <v>2</v>
      </c>
      <c r="AL76" s="685">
        <v>5</v>
      </c>
      <c r="AM76" s="686">
        <v>1</v>
      </c>
      <c r="AN76" s="687">
        <v>3</v>
      </c>
      <c r="AO76" s="685">
        <v>6</v>
      </c>
      <c r="AP76" s="686">
        <v>0</v>
      </c>
      <c r="AQ76" s="687">
        <v>2</v>
      </c>
      <c r="AR76" s="688">
        <f t="shared" si="0"/>
        <v>92</v>
      </c>
      <c r="AS76" s="689">
        <f t="shared" si="2"/>
        <v>48</v>
      </c>
      <c r="AT76" s="690">
        <f t="shared" ref="AT76:AT117" si="16">AS76/AR76</f>
        <v>0.52173913043478259</v>
      </c>
      <c r="AU76" s="691">
        <f t="shared" ref="AU76:AU113" si="17">I76+L76+O76+R76+U76+X76+AA76+AD76+AG76+AJ76+AM76+AP76</f>
        <v>9</v>
      </c>
      <c r="AV76" s="692">
        <f t="shared" ref="AV76:AV117" si="18">AU76/AR76</f>
        <v>9.7826086956521743E-2</v>
      </c>
      <c r="AW76" s="693">
        <f t="shared" si="3"/>
        <v>35</v>
      </c>
      <c r="AX76" s="694">
        <f t="shared" ref="AX76:AX117" si="19">AW76/AR76</f>
        <v>0.38043478260869568</v>
      </c>
      <c r="AY76" s="695">
        <f t="shared" si="14"/>
        <v>1.4837712519319939E-2</v>
      </c>
      <c r="AZ76" s="676">
        <f t="shared" si="15"/>
        <v>2.7820710973724882E-3</v>
      </c>
      <c r="BA76" s="677">
        <f t="shared" si="13"/>
        <v>1.0819165378670788E-2</v>
      </c>
      <c r="BB76" s="678">
        <f t="shared" ref="BB76:BB116" si="20">AR76/$AR$114</f>
        <v>2.5267783575940676E-2</v>
      </c>
    </row>
    <row r="77" spans="1:54" ht="22.95" customHeight="1" x14ac:dyDescent="0.25">
      <c r="A77" s="387">
        <v>0</v>
      </c>
      <c r="B77" s="387">
        <v>0</v>
      </c>
      <c r="C77" s="679">
        <v>68</v>
      </c>
      <c r="D77" s="1148" t="s">
        <v>393</v>
      </c>
      <c r="E77" s="680" t="s">
        <v>394</v>
      </c>
      <c r="F77" s="681" t="s">
        <v>212</v>
      </c>
      <c r="G77" s="755" t="s">
        <v>395</v>
      </c>
      <c r="H77" s="682">
        <v>0</v>
      </c>
      <c r="I77" s="683">
        <v>0</v>
      </c>
      <c r="J77" s="684">
        <v>0</v>
      </c>
      <c r="K77" s="682">
        <v>0</v>
      </c>
      <c r="L77" s="683">
        <v>1</v>
      </c>
      <c r="M77" s="684">
        <v>0</v>
      </c>
      <c r="N77" s="682">
        <v>0</v>
      </c>
      <c r="O77" s="683">
        <v>0</v>
      </c>
      <c r="P77" s="684">
        <v>1</v>
      </c>
      <c r="Q77" s="682">
        <v>0</v>
      </c>
      <c r="R77" s="683">
        <v>0</v>
      </c>
      <c r="S77" s="684">
        <v>0</v>
      </c>
      <c r="T77" s="682">
        <v>0</v>
      </c>
      <c r="U77" s="683">
        <v>0</v>
      </c>
      <c r="V77" s="684">
        <v>1</v>
      </c>
      <c r="W77" s="682">
        <v>0</v>
      </c>
      <c r="X77" s="683">
        <v>0</v>
      </c>
      <c r="Y77" s="684">
        <v>0</v>
      </c>
      <c r="Z77" s="682">
        <v>0</v>
      </c>
      <c r="AA77" s="683">
        <v>0</v>
      </c>
      <c r="AB77" s="684">
        <v>0</v>
      </c>
      <c r="AC77" s="682">
        <v>0</v>
      </c>
      <c r="AD77" s="683">
        <v>0</v>
      </c>
      <c r="AE77" s="684">
        <v>0</v>
      </c>
      <c r="AF77" s="685">
        <v>0</v>
      </c>
      <c r="AG77" s="686">
        <v>0</v>
      </c>
      <c r="AH77" s="687">
        <v>0</v>
      </c>
      <c r="AI77" s="685">
        <v>0</v>
      </c>
      <c r="AJ77" s="686">
        <v>0</v>
      </c>
      <c r="AK77" s="687">
        <v>0</v>
      </c>
      <c r="AL77" s="685">
        <v>0</v>
      </c>
      <c r="AM77" s="686">
        <v>0</v>
      </c>
      <c r="AN77" s="687">
        <v>1</v>
      </c>
      <c r="AO77" s="685">
        <v>0</v>
      </c>
      <c r="AP77" s="686">
        <v>0</v>
      </c>
      <c r="AQ77" s="687">
        <v>3</v>
      </c>
      <c r="AR77" s="688">
        <f t="shared" si="0"/>
        <v>7</v>
      </c>
      <c r="AS77" s="689">
        <f t="shared" ref="AS77:AS113" si="21">H77+K77+N77+Q77+T77+W77+Z77+AC77+AF77+AI77+AL77+AO77</f>
        <v>0</v>
      </c>
      <c r="AT77" s="690">
        <f t="shared" si="16"/>
        <v>0</v>
      </c>
      <c r="AU77" s="691">
        <f t="shared" si="17"/>
        <v>1</v>
      </c>
      <c r="AV77" s="692">
        <f t="shared" si="18"/>
        <v>0.14285714285714285</v>
      </c>
      <c r="AW77" s="693">
        <f t="shared" ref="AW77:AW115" si="22">J77+M77+P77+S77+V77+Y77+AB77+AE77+AH77+AK77+AN77+AQ77</f>
        <v>6</v>
      </c>
      <c r="AX77" s="694">
        <f t="shared" si="19"/>
        <v>0.8571428571428571</v>
      </c>
      <c r="AY77" s="695">
        <f t="shared" si="14"/>
        <v>0</v>
      </c>
      <c r="AZ77" s="676">
        <f t="shared" si="15"/>
        <v>3.0911901081916539E-4</v>
      </c>
      <c r="BA77" s="677">
        <f t="shared" si="13"/>
        <v>1.8547140649149924E-3</v>
      </c>
      <c r="BB77" s="678">
        <f t="shared" si="20"/>
        <v>1.9225487503433123E-3</v>
      </c>
    </row>
    <row r="78" spans="1:54" ht="22.95" customHeight="1" x14ac:dyDescent="0.25">
      <c r="A78" s="387">
        <v>0</v>
      </c>
      <c r="B78" s="387">
        <v>0</v>
      </c>
      <c r="C78" s="679">
        <v>69</v>
      </c>
      <c r="D78" s="1148" t="s">
        <v>396</v>
      </c>
      <c r="E78" s="680" t="s">
        <v>397</v>
      </c>
      <c r="F78" s="724" t="s">
        <v>398</v>
      </c>
      <c r="G78" s="760" t="s">
        <v>399</v>
      </c>
      <c r="H78" s="682">
        <v>4</v>
      </c>
      <c r="I78" s="683">
        <v>0</v>
      </c>
      <c r="J78" s="684">
        <v>1</v>
      </c>
      <c r="K78" s="682">
        <v>3</v>
      </c>
      <c r="L78" s="683">
        <v>4</v>
      </c>
      <c r="M78" s="684">
        <v>5</v>
      </c>
      <c r="N78" s="682">
        <v>0</v>
      </c>
      <c r="O78" s="683">
        <v>2</v>
      </c>
      <c r="P78" s="684">
        <v>2</v>
      </c>
      <c r="Q78" s="682">
        <v>0</v>
      </c>
      <c r="R78" s="683">
        <v>1</v>
      </c>
      <c r="S78" s="684">
        <v>1</v>
      </c>
      <c r="T78" s="682">
        <v>3</v>
      </c>
      <c r="U78" s="683">
        <v>2</v>
      </c>
      <c r="V78" s="684">
        <v>1</v>
      </c>
      <c r="W78" s="682">
        <v>5</v>
      </c>
      <c r="X78" s="683">
        <v>2</v>
      </c>
      <c r="Y78" s="684">
        <v>3</v>
      </c>
      <c r="Z78" s="682">
        <v>1</v>
      </c>
      <c r="AA78" s="683">
        <v>1</v>
      </c>
      <c r="AB78" s="684">
        <v>0</v>
      </c>
      <c r="AC78" s="682">
        <v>4</v>
      </c>
      <c r="AD78" s="683">
        <v>0</v>
      </c>
      <c r="AE78" s="684">
        <v>4</v>
      </c>
      <c r="AF78" s="685">
        <v>4</v>
      </c>
      <c r="AG78" s="686">
        <v>3</v>
      </c>
      <c r="AH78" s="687">
        <v>2</v>
      </c>
      <c r="AI78" s="685">
        <v>2</v>
      </c>
      <c r="AJ78" s="686">
        <v>4</v>
      </c>
      <c r="AK78" s="687">
        <v>1</v>
      </c>
      <c r="AL78" s="685">
        <v>7</v>
      </c>
      <c r="AM78" s="686">
        <v>1</v>
      </c>
      <c r="AN78" s="687">
        <v>1</v>
      </c>
      <c r="AO78" s="685">
        <v>2</v>
      </c>
      <c r="AP78" s="686">
        <v>0</v>
      </c>
      <c r="AQ78" s="687">
        <v>3</v>
      </c>
      <c r="AR78" s="723">
        <f t="shared" ref="AR78:AR115" si="23">SUM(H78:AQ78)</f>
        <v>79</v>
      </c>
      <c r="AS78" s="689">
        <f t="shared" si="21"/>
        <v>35</v>
      </c>
      <c r="AT78" s="690">
        <f t="shared" si="16"/>
        <v>0.44303797468354428</v>
      </c>
      <c r="AU78" s="691">
        <f t="shared" si="17"/>
        <v>20</v>
      </c>
      <c r="AV78" s="692">
        <f t="shared" si="18"/>
        <v>0.25316455696202533</v>
      </c>
      <c r="AW78" s="693">
        <f t="shared" si="22"/>
        <v>24</v>
      </c>
      <c r="AX78" s="694">
        <f t="shared" si="19"/>
        <v>0.30379746835443039</v>
      </c>
      <c r="AY78" s="695">
        <f t="shared" si="14"/>
        <v>1.0819165378670788E-2</v>
      </c>
      <c r="AZ78" s="676">
        <f t="shared" si="15"/>
        <v>6.1823802163833074E-3</v>
      </c>
      <c r="BA78" s="677">
        <f t="shared" si="13"/>
        <v>7.4188562596599695E-3</v>
      </c>
      <c r="BB78" s="678">
        <f t="shared" si="20"/>
        <v>2.1697335896731666E-2</v>
      </c>
    </row>
    <row r="79" spans="1:54" ht="22.95" customHeight="1" x14ac:dyDescent="0.25">
      <c r="A79" s="387">
        <v>0</v>
      </c>
      <c r="B79" s="387">
        <v>0</v>
      </c>
      <c r="C79" s="679">
        <v>70</v>
      </c>
      <c r="D79" s="1148" t="s">
        <v>400</v>
      </c>
      <c r="E79" s="680" t="s">
        <v>288</v>
      </c>
      <c r="F79" s="681" t="s">
        <v>279</v>
      </c>
      <c r="G79" s="759" t="s">
        <v>401</v>
      </c>
      <c r="H79" s="682">
        <v>0</v>
      </c>
      <c r="I79" s="683">
        <v>0</v>
      </c>
      <c r="J79" s="684">
        <v>0</v>
      </c>
      <c r="K79" s="682">
        <v>0</v>
      </c>
      <c r="L79" s="683">
        <v>0</v>
      </c>
      <c r="M79" s="684">
        <v>0</v>
      </c>
      <c r="N79" s="682">
        <v>0</v>
      </c>
      <c r="O79" s="683">
        <v>1</v>
      </c>
      <c r="P79" s="684">
        <v>0</v>
      </c>
      <c r="Q79" s="682">
        <v>0</v>
      </c>
      <c r="R79" s="683">
        <v>0</v>
      </c>
      <c r="S79" s="684">
        <v>0</v>
      </c>
      <c r="T79" s="682">
        <v>1</v>
      </c>
      <c r="U79" s="683">
        <v>0</v>
      </c>
      <c r="V79" s="684">
        <v>0</v>
      </c>
      <c r="W79" s="682">
        <v>0</v>
      </c>
      <c r="X79" s="683">
        <v>0</v>
      </c>
      <c r="Y79" s="684">
        <v>1</v>
      </c>
      <c r="Z79" s="682">
        <v>0</v>
      </c>
      <c r="AA79" s="683">
        <v>0</v>
      </c>
      <c r="AB79" s="684">
        <v>0</v>
      </c>
      <c r="AC79" s="682">
        <v>0</v>
      </c>
      <c r="AD79" s="683">
        <v>6</v>
      </c>
      <c r="AE79" s="684">
        <v>0</v>
      </c>
      <c r="AF79" s="685">
        <v>0</v>
      </c>
      <c r="AG79" s="686">
        <v>0</v>
      </c>
      <c r="AH79" s="687">
        <v>0</v>
      </c>
      <c r="AI79" s="685">
        <v>0</v>
      </c>
      <c r="AJ79" s="686">
        <v>0</v>
      </c>
      <c r="AK79" s="687">
        <v>0</v>
      </c>
      <c r="AL79" s="685">
        <v>0</v>
      </c>
      <c r="AM79" s="686">
        <v>0</v>
      </c>
      <c r="AN79" s="687">
        <v>1</v>
      </c>
      <c r="AO79" s="685">
        <v>0</v>
      </c>
      <c r="AP79" s="686">
        <v>0</v>
      </c>
      <c r="AQ79" s="687">
        <v>0</v>
      </c>
      <c r="AR79" s="688">
        <f t="shared" si="23"/>
        <v>10</v>
      </c>
      <c r="AS79" s="689">
        <f t="shared" si="21"/>
        <v>1</v>
      </c>
      <c r="AT79" s="690">
        <f t="shared" si="16"/>
        <v>0.1</v>
      </c>
      <c r="AU79" s="691">
        <f t="shared" si="17"/>
        <v>7</v>
      </c>
      <c r="AV79" s="692">
        <f t="shared" si="18"/>
        <v>0.7</v>
      </c>
      <c r="AW79" s="693">
        <f t="shared" si="22"/>
        <v>2</v>
      </c>
      <c r="AX79" s="694">
        <f t="shared" si="19"/>
        <v>0.2</v>
      </c>
      <c r="AY79" s="695">
        <f t="shared" si="14"/>
        <v>3.0911901081916539E-4</v>
      </c>
      <c r="AZ79" s="676">
        <f t="shared" si="15"/>
        <v>2.1638330757341576E-3</v>
      </c>
      <c r="BA79" s="677">
        <f t="shared" si="13"/>
        <v>6.1823802163833079E-4</v>
      </c>
      <c r="BB79" s="678">
        <f t="shared" si="20"/>
        <v>2.7464982147761604E-3</v>
      </c>
    </row>
    <row r="80" spans="1:54" ht="22.95" customHeight="1" x14ac:dyDescent="0.25">
      <c r="A80" s="387">
        <v>0</v>
      </c>
      <c r="B80" s="387">
        <v>0</v>
      </c>
      <c r="C80" s="679">
        <v>72</v>
      </c>
      <c r="D80" s="1148" t="s">
        <v>402</v>
      </c>
      <c r="E80" s="680" t="s">
        <v>403</v>
      </c>
      <c r="F80" s="681" t="s">
        <v>216</v>
      </c>
      <c r="G80" s="755" t="s">
        <v>404</v>
      </c>
      <c r="H80" s="682">
        <v>1</v>
      </c>
      <c r="I80" s="683">
        <v>1</v>
      </c>
      <c r="J80" s="684">
        <v>1</v>
      </c>
      <c r="K80" s="682">
        <v>3</v>
      </c>
      <c r="L80" s="683">
        <v>0</v>
      </c>
      <c r="M80" s="684">
        <v>1</v>
      </c>
      <c r="N80" s="682">
        <v>3</v>
      </c>
      <c r="O80" s="683">
        <v>0</v>
      </c>
      <c r="P80" s="684">
        <v>1</v>
      </c>
      <c r="Q80" s="682">
        <v>4</v>
      </c>
      <c r="R80" s="683">
        <v>1</v>
      </c>
      <c r="S80" s="684">
        <v>1</v>
      </c>
      <c r="T80" s="682">
        <v>3</v>
      </c>
      <c r="U80" s="683">
        <v>0</v>
      </c>
      <c r="V80" s="684">
        <v>2</v>
      </c>
      <c r="W80" s="682">
        <v>4</v>
      </c>
      <c r="X80" s="683">
        <v>2</v>
      </c>
      <c r="Y80" s="684">
        <v>3</v>
      </c>
      <c r="Z80" s="682">
        <v>2</v>
      </c>
      <c r="AA80" s="683">
        <v>3</v>
      </c>
      <c r="AB80" s="684">
        <v>3</v>
      </c>
      <c r="AC80" s="682">
        <v>2</v>
      </c>
      <c r="AD80" s="683">
        <v>2</v>
      </c>
      <c r="AE80" s="684">
        <v>0</v>
      </c>
      <c r="AF80" s="685">
        <v>4</v>
      </c>
      <c r="AG80" s="686">
        <v>4</v>
      </c>
      <c r="AH80" s="687">
        <v>0</v>
      </c>
      <c r="AI80" s="685">
        <v>3</v>
      </c>
      <c r="AJ80" s="686">
        <v>4</v>
      </c>
      <c r="AK80" s="687">
        <v>4</v>
      </c>
      <c r="AL80" s="685">
        <v>5</v>
      </c>
      <c r="AM80" s="686">
        <v>0</v>
      </c>
      <c r="AN80" s="687">
        <v>2</v>
      </c>
      <c r="AO80" s="685">
        <v>4</v>
      </c>
      <c r="AP80" s="686">
        <v>1</v>
      </c>
      <c r="AQ80" s="687">
        <v>0</v>
      </c>
      <c r="AR80" s="688">
        <f t="shared" si="23"/>
        <v>74</v>
      </c>
      <c r="AS80" s="689">
        <f t="shared" si="21"/>
        <v>38</v>
      </c>
      <c r="AT80" s="690">
        <f t="shared" si="16"/>
        <v>0.51351351351351349</v>
      </c>
      <c r="AU80" s="691">
        <f t="shared" si="17"/>
        <v>18</v>
      </c>
      <c r="AV80" s="692">
        <f t="shared" si="18"/>
        <v>0.24324324324324326</v>
      </c>
      <c r="AW80" s="693">
        <f t="shared" si="22"/>
        <v>18</v>
      </c>
      <c r="AX80" s="694">
        <f t="shared" si="19"/>
        <v>0.24324324324324326</v>
      </c>
      <c r="AY80" s="695">
        <f t="shared" si="14"/>
        <v>1.1746522411128285E-2</v>
      </c>
      <c r="AZ80" s="676">
        <f t="shared" si="15"/>
        <v>5.5641421947449764E-3</v>
      </c>
      <c r="BA80" s="677">
        <f t="shared" si="13"/>
        <v>5.5641421947449764E-3</v>
      </c>
      <c r="BB80" s="678">
        <f t="shared" si="20"/>
        <v>2.0324086789343589E-2</v>
      </c>
    </row>
    <row r="81" spans="1:54" ht="22.95" customHeight="1" x14ac:dyDescent="0.25">
      <c r="A81" s="387">
        <v>0</v>
      </c>
      <c r="B81" s="387">
        <v>0</v>
      </c>
      <c r="C81" s="679">
        <v>73</v>
      </c>
      <c r="D81" s="1148" t="s">
        <v>405</v>
      </c>
      <c r="E81" s="680" t="s">
        <v>403</v>
      </c>
      <c r="F81" s="681" t="s">
        <v>216</v>
      </c>
      <c r="G81" s="755" t="s">
        <v>406</v>
      </c>
      <c r="H81" s="682">
        <v>2</v>
      </c>
      <c r="I81" s="683">
        <v>0</v>
      </c>
      <c r="J81" s="684">
        <v>2</v>
      </c>
      <c r="K81" s="682">
        <v>0</v>
      </c>
      <c r="L81" s="683">
        <v>0</v>
      </c>
      <c r="M81" s="684">
        <v>2</v>
      </c>
      <c r="N81" s="682">
        <v>1</v>
      </c>
      <c r="O81" s="683">
        <v>2</v>
      </c>
      <c r="P81" s="684">
        <v>5</v>
      </c>
      <c r="Q81" s="682">
        <v>3</v>
      </c>
      <c r="R81" s="683">
        <v>0</v>
      </c>
      <c r="S81" s="684">
        <v>2</v>
      </c>
      <c r="T81" s="682">
        <v>2</v>
      </c>
      <c r="U81" s="683">
        <v>1</v>
      </c>
      <c r="V81" s="684">
        <v>4</v>
      </c>
      <c r="W81" s="682">
        <v>2</v>
      </c>
      <c r="X81" s="683">
        <v>1</v>
      </c>
      <c r="Y81" s="684">
        <v>3</v>
      </c>
      <c r="Z81" s="682">
        <v>3</v>
      </c>
      <c r="AA81" s="683">
        <v>2</v>
      </c>
      <c r="AB81" s="684">
        <v>1</v>
      </c>
      <c r="AC81" s="682">
        <v>0</v>
      </c>
      <c r="AD81" s="683">
        <v>0</v>
      </c>
      <c r="AE81" s="684">
        <v>1</v>
      </c>
      <c r="AF81" s="685">
        <v>1</v>
      </c>
      <c r="AG81" s="686">
        <v>3</v>
      </c>
      <c r="AH81" s="687">
        <v>1</v>
      </c>
      <c r="AI81" s="685">
        <v>2</v>
      </c>
      <c r="AJ81" s="686">
        <v>0</v>
      </c>
      <c r="AK81" s="687">
        <v>1</v>
      </c>
      <c r="AL81" s="685">
        <v>2</v>
      </c>
      <c r="AM81" s="686">
        <v>1</v>
      </c>
      <c r="AN81" s="687">
        <v>2</v>
      </c>
      <c r="AO81" s="685">
        <v>2</v>
      </c>
      <c r="AP81" s="686">
        <v>0</v>
      </c>
      <c r="AQ81" s="687">
        <v>1</v>
      </c>
      <c r="AR81" s="688">
        <f t="shared" si="23"/>
        <v>55</v>
      </c>
      <c r="AS81" s="689">
        <f t="shared" si="21"/>
        <v>20</v>
      </c>
      <c r="AT81" s="690">
        <f t="shared" si="16"/>
        <v>0.36363636363636365</v>
      </c>
      <c r="AU81" s="691">
        <f t="shared" si="17"/>
        <v>10</v>
      </c>
      <c r="AV81" s="692">
        <f t="shared" si="18"/>
        <v>0.18181818181818182</v>
      </c>
      <c r="AW81" s="693">
        <f t="shared" si="22"/>
        <v>25</v>
      </c>
      <c r="AX81" s="694">
        <f t="shared" si="19"/>
        <v>0.45454545454545453</v>
      </c>
      <c r="AY81" s="695">
        <f t="shared" si="14"/>
        <v>6.1823802163833074E-3</v>
      </c>
      <c r="AZ81" s="676">
        <f t="shared" si="15"/>
        <v>3.0911901081916537E-3</v>
      </c>
      <c r="BA81" s="677">
        <f t="shared" si="13"/>
        <v>7.7279752704791345E-3</v>
      </c>
      <c r="BB81" s="678">
        <f t="shared" si="20"/>
        <v>1.5105740181268883E-2</v>
      </c>
    </row>
    <row r="82" spans="1:54" ht="22.95" customHeight="1" x14ac:dyDescent="0.25">
      <c r="C82" s="679">
        <v>74</v>
      </c>
      <c r="D82" s="1148" t="s">
        <v>407</v>
      </c>
      <c r="E82" s="680" t="s">
        <v>403</v>
      </c>
      <c r="F82" s="681" t="s">
        <v>216</v>
      </c>
      <c r="G82" s="755" t="s">
        <v>408</v>
      </c>
      <c r="H82" s="682">
        <v>2</v>
      </c>
      <c r="I82" s="683">
        <v>2</v>
      </c>
      <c r="J82" s="684">
        <v>2</v>
      </c>
      <c r="K82" s="682">
        <v>5</v>
      </c>
      <c r="L82" s="683">
        <v>0</v>
      </c>
      <c r="M82" s="684">
        <v>5</v>
      </c>
      <c r="N82" s="682">
        <v>6</v>
      </c>
      <c r="O82" s="683">
        <v>2</v>
      </c>
      <c r="P82" s="684">
        <v>4</v>
      </c>
      <c r="Q82" s="682">
        <v>1</v>
      </c>
      <c r="R82" s="683">
        <v>1</v>
      </c>
      <c r="S82" s="684">
        <v>3</v>
      </c>
      <c r="T82" s="682">
        <v>5</v>
      </c>
      <c r="U82" s="683">
        <v>0</v>
      </c>
      <c r="V82" s="684">
        <v>2</v>
      </c>
      <c r="W82" s="682">
        <v>5</v>
      </c>
      <c r="X82" s="683">
        <v>0</v>
      </c>
      <c r="Y82" s="684">
        <v>1</v>
      </c>
      <c r="Z82" s="682">
        <v>4</v>
      </c>
      <c r="AA82" s="683">
        <v>3</v>
      </c>
      <c r="AB82" s="684">
        <v>5</v>
      </c>
      <c r="AC82" s="682">
        <v>2</v>
      </c>
      <c r="AD82" s="683">
        <v>1</v>
      </c>
      <c r="AE82" s="684">
        <v>3</v>
      </c>
      <c r="AF82" s="685">
        <v>2</v>
      </c>
      <c r="AG82" s="686">
        <v>1</v>
      </c>
      <c r="AH82" s="687">
        <v>3</v>
      </c>
      <c r="AI82" s="685">
        <v>3</v>
      </c>
      <c r="AJ82" s="686">
        <v>1</v>
      </c>
      <c r="AK82" s="687">
        <v>6</v>
      </c>
      <c r="AL82" s="685">
        <v>2</v>
      </c>
      <c r="AM82" s="686">
        <v>0</v>
      </c>
      <c r="AN82" s="687">
        <v>5</v>
      </c>
      <c r="AO82" s="685">
        <v>5</v>
      </c>
      <c r="AP82" s="686">
        <v>1</v>
      </c>
      <c r="AQ82" s="687">
        <v>1</v>
      </c>
      <c r="AR82" s="688">
        <f t="shared" si="23"/>
        <v>94</v>
      </c>
      <c r="AS82" s="689">
        <f t="shared" si="21"/>
        <v>42</v>
      </c>
      <c r="AT82" s="690">
        <f t="shared" si="16"/>
        <v>0.44680851063829785</v>
      </c>
      <c r="AU82" s="691">
        <f t="shared" si="17"/>
        <v>12</v>
      </c>
      <c r="AV82" s="692">
        <f t="shared" si="18"/>
        <v>0.1276595744680851</v>
      </c>
      <c r="AW82" s="693">
        <f t="shared" si="22"/>
        <v>40</v>
      </c>
      <c r="AX82" s="694">
        <f t="shared" si="19"/>
        <v>0.42553191489361702</v>
      </c>
      <c r="AY82" s="695">
        <f t="shared" si="14"/>
        <v>1.2982998454404947E-2</v>
      </c>
      <c r="AZ82" s="676">
        <f t="shared" si="15"/>
        <v>3.7094281298299847E-3</v>
      </c>
      <c r="BA82" s="677">
        <f t="shared" si="13"/>
        <v>1.2364760432766615E-2</v>
      </c>
      <c r="BB82" s="678">
        <f t="shared" si="20"/>
        <v>2.5817083218895909E-2</v>
      </c>
    </row>
    <row r="83" spans="1:54" ht="22.95" customHeight="1" x14ac:dyDescent="0.25">
      <c r="A83" s="387">
        <v>0</v>
      </c>
      <c r="B83" s="387">
        <v>0</v>
      </c>
      <c r="C83" s="679">
        <v>75</v>
      </c>
      <c r="D83" s="1148" t="s">
        <v>409</v>
      </c>
      <c r="E83" s="680" t="s">
        <v>403</v>
      </c>
      <c r="F83" s="681" t="s">
        <v>216</v>
      </c>
      <c r="G83" s="755" t="s">
        <v>410</v>
      </c>
      <c r="H83" s="682">
        <v>0</v>
      </c>
      <c r="I83" s="683">
        <v>0</v>
      </c>
      <c r="J83" s="684">
        <v>1</v>
      </c>
      <c r="K83" s="682">
        <v>0</v>
      </c>
      <c r="L83" s="683">
        <v>0</v>
      </c>
      <c r="M83" s="684">
        <v>0</v>
      </c>
      <c r="N83" s="682">
        <v>0</v>
      </c>
      <c r="O83" s="683">
        <v>0</v>
      </c>
      <c r="P83" s="684">
        <v>1</v>
      </c>
      <c r="Q83" s="682">
        <v>0</v>
      </c>
      <c r="R83" s="683">
        <v>0</v>
      </c>
      <c r="S83" s="684">
        <v>1</v>
      </c>
      <c r="T83" s="682">
        <v>0</v>
      </c>
      <c r="U83" s="683">
        <v>1</v>
      </c>
      <c r="V83" s="684">
        <v>0</v>
      </c>
      <c r="W83" s="682">
        <v>0</v>
      </c>
      <c r="X83" s="683">
        <v>3</v>
      </c>
      <c r="Y83" s="684">
        <v>1</v>
      </c>
      <c r="Z83" s="682">
        <v>0</v>
      </c>
      <c r="AA83" s="683">
        <v>2</v>
      </c>
      <c r="AB83" s="684">
        <v>1</v>
      </c>
      <c r="AC83" s="682">
        <v>0</v>
      </c>
      <c r="AD83" s="683">
        <v>0</v>
      </c>
      <c r="AE83" s="684">
        <v>1</v>
      </c>
      <c r="AF83" s="685">
        <v>0</v>
      </c>
      <c r="AG83" s="686">
        <v>1</v>
      </c>
      <c r="AH83" s="687">
        <v>0</v>
      </c>
      <c r="AI83" s="685">
        <v>0</v>
      </c>
      <c r="AJ83" s="686">
        <v>2</v>
      </c>
      <c r="AK83" s="687">
        <v>1</v>
      </c>
      <c r="AL83" s="685">
        <v>1</v>
      </c>
      <c r="AM83" s="686">
        <v>0</v>
      </c>
      <c r="AN83" s="687">
        <v>0</v>
      </c>
      <c r="AO83" s="685">
        <v>0</v>
      </c>
      <c r="AP83" s="686">
        <v>1</v>
      </c>
      <c r="AQ83" s="687">
        <v>0</v>
      </c>
      <c r="AR83" s="688">
        <f t="shared" si="23"/>
        <v>18</v>
      </c>
      <c r="AS83" s="689">
        <f t="shared" si="21"/>
        <v>1</v>
      </c>
      <c r="AT83" s="690">
        <f t="shared" si="16"/>
        <v>5.5555555555555552E-2</v>
      </c>
      <c r="AU83" s="691">
        <f t="shared" si="17"/>
        <v>10</v>
      </c>
      <c r="AV83" s="692">
        <f t="shared" si="18"/>
        <v>0.55555555555555558</v>
      </c>
      <c r="AW83" s="693">
        <f t="shared" si="22"/>
        <v>7</v>
      </c>
      <c r="AX83" s="694">
        <f t="shared" si="19"/>
        <v>0.3888888888888889</v>
      </c>
      <c r="AY83" s="695">
        <f t="shared" si="14"/>
        <v>3.0911901081916539E-4</v>
      </c>
      <c r="AZ83" s="676">
        <f t="shared" si="15"/>
        <v>3.0911901081916537E-3</v>
      </c>
      <c r="BA83" s="677">
        <f t="shared" si="13"/>
        <v>2.1638330757341576E-3</v>
      </c>
      <c r="BB83" s="678">
        <f t="shared" si="20"/>
        <v>4.9436967865970887E-3</v>
      </c>
    </row>
    <row r="84" spans="1:54" ht="22.95" customHeight="1" x14ac:dyDescent="0.25">
      <c r="C84" s="679">
        <v>76</v>
      </c>
      <c r="D84" s="1148" t="s">
        <v>411</v>
      </c>
      <c r="E84" s="680" t="s">
        <v>412</v>
      </c>
      <c r="F84" s="681" t="s">
        <v>216</v>
      </c>
      <c r="G84" s="755" t="s">
        <v>413</v>
      </c>
      <c r="H84" s="682">
        <v>0</v>
      </c>
      <c r="I84" s="683">
        <v>0</v>
      </c>
      <c r="J84" s="684">
        <v>1</v>
      </c>
      <c r="K84" s="682">
        <v>0</v>
      </c>
      <c r="L84" s="683">
        <v>0</v>
      </c>
      <c r="M84" s="684">
        <v>0</v>
      </c>
      <c r="N84" s="682">
        <v>0</v>
      </c>
      <c r="O84" s="683">
        <v>0</v>
      </c>
      <c r="P84" s="684">
        <v>0</v>
      </c>
      <c r="Q84" s="682">
        <v>0</v>
      </c>
      <c r="R84" s="683">
        <v>0</v>
      </c>
      <c r="S84" s="684">
        <v>0</v>
      </c>
      <c r="T84" s="682">
        <v>0</v>
      </c>
      <c r="U84" s="683">
        <v>0</v>
      </c>
      <c r="V84" s="684">
        <v>0</v>
      </c>
      <c r="W84" s="682">
        <v>0</v>
      </c>
      <c r="X84" s="683">
        <v>0</v>
      </c>
      <c r="Y84" s="684">
        <v>0</v>
      </c>
      <c r="Z84" s="682">
        <v>0</v>
      </c>
      <c r="AA84" s="683">
        <v>0</v>
      </c>
      <c r="AB84" s="684">
        <v>0</v>
      </c>
      <c r="AC84" s="682">
        <v>0</v>
      </c>
      <c r="AD84" s="683">
        <v>0</v>
      </c>
      <c r="AE84" s="684">
        <v>0</v>
      </c>
      <c r="AF84" s="685">
        <v>0</v>
      </c>
      <c r="AG84" s="686">
        <v>0</v>
      </c>
      <c r="AH84" s="687">
        <v>0</v>
      </c>
      <c r="AI84" s="685">
        <v>0</v>
      </c>
      <c r="AJ84" s="686">
        <v>0</v>
      </c>
      <c r="AK84" s="687">
        <v>0</v>
      </c>
      <c r="AL84" s="685">
        <v>0</v>
      </c>
      <c r="AM84" s="686">
        <v>0</v>
      </c>
      <c r="AN84" s="687">
        <v>0</v>
      </c>
      <c r="AO84" s="685">
        <v>0</v>
      </c>
      <c r="AP84" s="686">
        <v>0</v>
      </c>
      <c r="AQ84" s="687">
        <v>0</v>
      </c>
      <c r="AR84" s="688">
        <f t="shared" si="23"/>
        <v>1</v>
      </c>
      <c r="AS84" s="689">
        <f t="shared" si="21"/>
        <v>0</v>
      </c>
      <c r="AT84" s="690">
        <f t="shared" si="16"/>
        <v>0</v>
      </c>
      <c r="AU84" s="691">
        <f t="shared" si="17"/>
        <v>0</v>
      </c>
      <c r="AV84" s="692">
        <f t="shared" si="18"/>
        <v>0</v>
      </c>
      <c r="AW84" s="693">
        <f t="shared" si="22"/>
        <v>1</v>
      </c>
      <c r="AX84" s="694">
        <f t="shared" si="19"/>
        <v>1</v>
      </c>
      <c r="AY84" s="695">
        <f t="shared" si="14"/>
        <v>0</v>
      </c>
      <c r="AZ84" s="676">
        <f t="shared" si="15"/>
        <v>0</v>
      </c>
      <c r="BA84" s="677">
        <f t="shared" si="13"/>
        <v>3.0911901081916539E-4</v>
      </c>
      <c r="BB84" s="678">
        <f t="shared" si="20"/>
        <v>2.7464982147761604E-4</v>
      </c>
    </row>
    <row r="85" spans="1:54" ht="22.95" customHeight="1" x14ac:dyDescent="0.25">
      <c r="A85" s="387">
        <v>0</v>
      </c>
      <c r="B85" s="387">
        <v>0</v>
      </c>
      <c r="C85" s="679">
        <v>77</v>
      </c>
      <c r="D85" s="1148" t="s">
        <v>414</v>
      </c>
      <c r="E85" s="680" t="s">
        <v>415</v>
      </c>
      <c r="F85" s="681" t="s">
        <v>216</v>
      </c>
      <c r="G85" s="755" t="s">
        <v>416</v>
      </c>
      <c r="H85" s="682">
        <v>0</v>
      </c>
      <c r="I85" s="683">
        <v>0</v>
      </c>
      <c r="J85" s="684">
        <v>0</v>
      </c>
      <c r="K85" s="682">
        <v>0</v>
      </c>
      <c r="L85" s="683">
        <v>1</v>
      </c>
      <c r="M85" s="684">
        <v>0</v>
      </c>
      <c r="N85" s="682">
        <v>0</v>
      </c>
      <c r="O85" s="683">
        <v>0</v>
      </c>
      <c r="P85" s="684">
        <v>0</v>
      </c>
      <c r="Q85" s="682">
        <v>0</v>
      </c>
      <c r="R85" s="683">
        <v>0</v>
      </c>
      <c r="S85" s="684">
        <v>0</v>
      </c>
      <c r="T85" s="682">
        <v>0</v>
      </c>
      <c r="U85" s="683">
        <v>0</v>
      </c>
      <c r="V85" s="684">
        <v>0</v>
      </c>
      <c r="W85" s="682">
        <v>0</v>
      </c>
      <c r="X85" s="683">
        <v>0</v>
      </c>
      <c r="Y85" s="684">
        <v>0</v>
      </c>
      <c r="Z85" s="682">
        <v>0</v>
      </c>
      <c r="AA85" s="683">
        <v>0</v>
      </c>
      <c r="AB85" s="684">
        <v>0</v>
      </c>
      <c r="AC85" s="682">
        <v>0</v>
      </c>
      <c r="AD85" s="683">
        <v>0</v>
      </c>
      <c r="AE85" s="684">
        <v>0</v>
      </c>
      <c r="AF85" s="685">
        <v>0</v>
      </c>
      <c r="AG85" s="686">
        <v>0</v>
      </c>
      <c r="AH85" s="687">
        <v>0</v>
      </c>
      <c r="AI85" s="685">
        <v>0</v>
      </c>
      <c r="AJ85" s="686">
        <v>0</v>
      </c>
      <c r="AK85" s="687">
        <v>0</v>
      </c>
      <c r="AL85" s="685">
        <v>1</v>
      </c>
      <c r="AM85" s="686">
        <v>0</v>
      </c>
      <c r="AN85" s="687">
        <v>0</v>
      </c>
      <c r="AO85" s="685">
        <v>0</v>
      </c>
      <c r="AP85" s="686">
        <v>0</v>
      </c>
      <c r="AQ85" s="687">
        <v>0</v>
      </c>
      <c r="AR85" s="688">
        <f t="shared" si="23"/>
        <v>2</v>
      </c>
      <c r="AS85" s="689">
        <f t="shared" si="21"/>
        <v>1</v>
      </c>
      <c r="AT85" s="690">
        <f t="shared" si="16"/>
        <v>0.5</v>
      </c>
      <c r="AU85" s="691">
        <f t="shared" si="17"/>
        <v>1</v>
      </c>
      <c r="AV85" s="692">
        <f t="shared" si="18"/>
        <v>0.5</v>
      </c>
      <c r="AW85" s="693">
        <f t="shared" si="22"/>
        <v>0</v>
      </c>
      <c r="AX85" s="694">
        <f t="shared" si="19"/>
        <v>0</v>
      </c>
      <c r="AY85" s="695">
        <f t="shared" si="14"/>
        <v>3.0911901081916539E-4</v>
      </c>
      <c r="AZ85" s="676">
        <f t="shared" si="15"/>
        <v>3.0911901081916539E-4</v>
      </c>
      <c r="BA85" s="677">
        <f t="shared" si="13"/>
        <v>0</v>
      </c>
      <c r="BB85" s="678">
        <f t="shared" si="20"/>
        <v>5.4929964295523208E-4</v>
      </c>
    </row>
    <row r="86" spans="1:54" ht="22.95" customHeight="1" x14ac:dyDescent="0.25">
      <c r="C86" s="679">
        <v>78</v>
      </c>
      <c r="D86" s="1148" t="s">
        <v>417</v>
      </c>
      <c r="E86" s="763" t="s">
        <v>418</v>
      </c>
      <c r="F86" s="764" t="s">
        <v>419</v>
      </c>
      <c r="G86" s="765" t="s">
        <v>420</v>
      </c>
      <c r="H86" s="766">
        <v>1</v>
      </c>
      <c r="I86" s="767">
        <v>1</v>
      </c>
      <c r="J86" s="768">
        <v>0</v>
      </c>
      <c r="K86" s="766">
        <v>4</v>
      </c>
      <c r="L86" s="767">
        <v>3</v>
      </c>
      <c r="M86" s="768">
        <v>1</v>
      </c>
      <c r="N86" s="766">
        <v>2</v>
      </c>
      <c r="O86" s="767">
        <v>0</v>
      </c>
      <c r="P86" s="768">
        <v>0</v>
      </c>
      <c r="Q86" s="766">
        <v>4</v>
      </c>
      <c r="R86" s="767">
        <v>2</v>
      </c>
      <c r="S86" s="768">
        <v>2</v>
      </c>
      <c r="T86" s="766">
        <v>8</v>
      </c>
      <c r="U86" s="767">
        <v>6</v>
      </c>
      <c r="V86" s="768">
        <v>2</v>
      </c>
      <c r="W86" s="766">
        <v>6</v>
      </c>
      <c r="X86" s="767">
        <v>2</v>
      </c>
      <c r="Y86" s="768">
        <v>1</v>
      </c>
      <c r="Z86" s="766">
        <v>3</v>
      </c>
      <c r="AA86" s="767">
        <v>6</v>
      </c>
      <c r="AB86" s="768">
        <v>2</v>
      </c>
      <c r="AC86" s="766">
        <v>1</v>
      </c>
      <c r="AD86" s="767">
        <v>1</v>
      </c>
      <c r="AE86" s="768">
        <v>0</v>
      </c>
      <c r="AF86" s="769">
        <v>3</v>
      </c>
      <c r="AG86" s="770">
        <v>2</v>
      </c>
      <c r="AH86" s="771">
        <v>1</v>
      </c>
      <c r="AI86" s="769">
        <v>3</v>
      </c>
      <c r="AJ86" s="770">
        <v>10</v>
      </c>
      <c r="AK86" s="771">
        <v>4</v>
      </c>
      <c r="AL86" s="769">
        <v>7</v>
      </c>
      <c r="AM86" s="770">
        <v>3</v>
      </c>
      <c r="AN86" s="771">
        <v>4</v>
      </c>
      <c r="AO86" s="769">
        <v>4</v>
      </c>
      <c r="AP86" s="770">
        <v>2</v>
      </c>
      <c r="AQ86" s="771">
        <v>4</v>
      </c>
      <c r="AR86" s="688">
        <f t="shared" si="23"/>
        <v>105</v>
      </c>
      <c r="AS86" s="689">
        <f t="shared" si="21"/>
        <v>46</v>
      </c>
      <c r="AT86" s="690">
        <f t="shared" si="16"/>
        <v>0.43809523809523809</v>
      </c>
      <c r="AU86" s="691">
        <f t="shared" si="17"/>
        <v>38</v>
      </c>
      <c r="AV86" s="692">
        <f t="shared" si="18"/>
        <v>0.3619047619047619</v>
      </c>
      <c r="AW86" s="693">
        <f t="shared" si="22"/>
        <v>21</v>
      </c>
      <c r="AX86" s="694">
        <f t="shared" si="19"/>
        <v>0.2</v>
      </c>
      <c r="AY86" s="695">
        <f t="shared" si="14"/>
        <v>1.4219474497681607E-2</v>
      </c>
      <c r="AZ86" s="676">
        <f t="shared" si="15"/>
        <v>1.1746522411128285E-2</v>
      </c>
      <c r="BA86" s="677">
        <f t="shared" ref="BA86:BA103" si="24">AW86/SUM($AR$28:$AR$113)</f>
        <v>6.4914992272024734E-3</v>
      </c>
      <c r="BB86" s="678">
        <f t="shared" si="20"/>
        <v>2.8838231255149685E-2</v>
      </c>
    </row>
    <row r="87" spans="1:54" ht="22.95" customHeight="1" x14ac:dyDescent="0.25">
      <c r="C87" s="679">
        <v>79</v>
      </c>
      <c r="D87" s="1148" t="s">
        <v>421</v>
      </c>
      <c r="E87" s="680" t="s">
        <v>288</v>
      </c>
      <c r="F87" s="681" t="s">
        <v>267</v>
      </c>
      <c r="G87" s="755" t="s">
        <v>422</v>
      </c>
      <c r="H87" s="682">
        <v>0</v>
      </c>
      <c r="I87" s="683">
        <v>0</v>
      </c>
      <c r="J87" s="684">
        <v>0</v>
      </c>
      <c r="K87" s="682">
        <v>0</v>
      </c>
      <c r="L87" s="683">
        <v>0</v>
      </c>
      <c r="M87" s="684">
        <v>0</v>
      </c>
      <c r="N87" s="682">
        <v>1</v>
      </c>
      <c r="O87" s="683">
        <v>0</v>
      </c>
      <c r="P87" s="684">
        <v>0</v>
      </c>
      <c r="Q87" s="682">
        <v>1</v>
      </c>
      <c r="R87" s="683">
        <v>0</v>
      </c>
      <c r="S87" s="684">
        <v>0</v>
      </c>
      <c r="T87" s="682">
        <v>0</v>
      </c>
      <c r="U87" s="683">
        <v>0</v>
      </c>
      <c r="V87" s="684">
        <v>0</v>
      </c>
      <c r="W87" s="682">
        <v>2</v>
      </c>
      <c r="X87" s="683">
        <v>0</v>
      </c>
      <c r="Y87" s="684">
        <v>0</v>
      </c>
      <c r="Z87" s="682">
        <v>0</v>
      </c>
      <c r="AA87" s="683">
        <v>0</v>
      </c>
      <c r="AB87" s="684">
        <v>0</v>
      </c>
      <c r="AC87" s="682">
        <v>0</v>
      </c>
      <c r="AD87" s="683">
        <v>0</v>
      </c>
      <c r="AE87" s="684">
        <v>0</v>
      </c>
      <c r="AF87" s="685">
        <v>0</v>
      </c>
      <c r="AG87" s="686">
        <v>0</v>
      </c>
      <c r="AH87" s="687">
        <v>0</v>
      </c>
      <c r="AI87" s="685">
        <v>0</v>
      </c>
      <c r="AJ87" s="686">
        <v>0</v>
      </c>
      <c r="AK87" s="687">
        <v>1</v>
      </c>
      <c r="AL87" s="685">
        <v>0</v>
      </c>
      <c r="AM87" s="686">
        <v>0</v>
      </c>
      <c r="AN87" s="687">
        <v>0</v>
      </c>
      <c r="AO87" s="685">
        <v>11</v>
      </c>
      <c r="AP87" s="686">
        <v>0</v>
      </c>
      <c r="AQ87" s="687">
        <v>0</v>
      </c>
      <c r="AR87" s="688">
        <f t="shared" si="23"/>
        <v>16</v>
      </c>
      <c r="AS87" s="689">
        <f t="shared" si="21"/>
        <v>15</v>
      </c>
      <c r="AT87" s="690">
        <f t="shared" si="16"/>
        <v>0.9375</v>
      </c>
      <c r="AU87" s="691">
        <f t="shared" si="17"/>
        <v>0</v>
      </c>
      <c r="AV87" s="692">
        <f t="shared" si="18"/>
        <v>0</v>
      </c>
      <c r="AW87" s="693">
        <f t="shared" si="22"/>
        <v>1</v>
      </c>
      <c r="AX87" s="694">
        <f t="shared" si="19"/>
        <v>6.25E-2</v>
      </c>
      <c r="AY87" s="695">
        <f t="shared" si="14"/>
        <v>4.6367851622874804E-3</v>
      </c>
      <c r="AZ87" s="676">
        <f t="shared" si="15"/>
        <v>0</v>
      </c>
      <c r="BA87" s="677">
        <f t="shared" si="24"/>
        <v>3.0911901081916539E-4</v>
      </c>
      <c r="BB87" s="678">
        <f t="shared" si="20"/>
        <v>4.3943971436418566E-3</v>
      </c>
    </row>
    <row r="88" spans="1:54" ht="22.95" customHeight="1" x14ac:dyDescent="0.25">
      <c r="C88" s="679">
        <v>80</v>
      </c>
      <c r="D88" s="1148" t="s">
        <v>423</v>
      </c>
      <c r="E88" s="680" t="s">
        <v>424</v>
      </c>
      <c r="F88" s="681" t="s">
        <v>279</v>
      </c>
      <c r="G88" s="755" t="s">
        <v>425</v>
      </c>
      <c r="H88" s="682">
        <v>0</v>
      </c>
      <c r="I88" s="683">
        <v>0</v>
      </c>
      <c r="J88" s="684">
        <v>0</v>
      </c>
      <c r="K88" s="682">
        <v>0</v>
      </c>
      <c r="L88" s="683">
        <v>1</v>
      </c>
      <c r="M88" s="684">
        <v>0</v>
      </c>
      <c r="N88" s="682">
        <v>0</v>
      </c>
      <c r="O88" s="683">
        <v>0</v>
      </c>
      <c r="P88" s="684">
        <v>0</v>
      </c>
      <c r="Q88" s="682">
        <v>1</v>
      </c>
      <c r="R88" s="683">
        <v>4</v>
      </c>
      <c r="S88" s="684">
        <v>1</v>
      </c>
      <c r="T88" s="682">
        <v>0</v>
      </c>
      <c r="U88" s="683">
        <v>1</v>
      </c>
      <c r="V88" s="684">
        <v>0</v>
      </c>
      <c r="W88" s="682">
        <v>0</v>
      </c>
      <c r="X88" s="683">
        <v>0</v>
      </c>
      <c r="Y88" s="684">
        <v>4</v>
      </c>
      <c r="Z88" s="682">
        <v>0</v>
      </c>
      <c r="AA88" s="683">
        <v>3</v>
      </c>
      <c r="AB88" s="684">
        <v>0</v>
      </c>
      <c r="AC88" s="682">
        <v>2</v>
      </c>
      <c r="AD88" s="683">
        <v>1</v>
      </c>
      <c r="AE88" s="684">
        <v>2</v>
      </c>
      <c r="AF88" s="685">
        <v>1</v>
      </c>
      <c r="AG88" s="686">
        <v>2</v>
      </c>
      <c r="AH88" s="687">
        <v>0</v>
      </c>
      <c r="AI88" s="685">
        <v>0</v>
      </c>
      <c r="AJ88" s="686">
        <v>3</v>
      </c>
      <c r="AK88" s="687">
        <v>0</v>
      </c>
      <c r="AL88" s="685">
        <v>0</v>
      </c>
      <c r="AM88" s="686">
        <v>1</v>
      </c>
      <c r="AN88" s="687">
        <v>0</v>
      </c>
      <c r="AO88" s="685">
        <v>0</v>
      </c>
      <c r="AP88" s="686">
        <v>1</v>
      </c>
      <c r="AQ88" s="687">
        <v>1</v>
      </c>
      <c r="AR88" s="688">
        <f t="shared" si="23"/>
        <v>29</v>
      </c>
      <c r="AS88" s="689">
        <f t="shared" si="21"/>
        <v>4</v>
      </c>
      <c r="AT88" s="690">
        <f t="shared" si="16"/>
        <v>0.13793103448275862</v>
      </c>
      <c r="AU88" s="691">
        <f t="shared" si="17"/>
        <v>17</v>
      </c>
      <c r="AV88" s="692">
        <f t="shared" si="18"/>
        <v>0.58620689655172409</v>
      </c>
      <c r="AW88" s="693">
        <f t="shared" si="22"/>
        <v>8</v>
      </c>
      <c r="AX88" s="694">
        <f t="shared" si="19"/>
        <v>0.27586206896551724</v>
      </c>
      <c r="AY88" s="695">
        <f t="shared" si="14"/>
        <v>1.2364760432766616E-3</v>
      </c>
      <c r="AZ88" s="676">
        <f t="shared" si="15"/>
        <v>5.2550231839258114E-3</v>
      </c>
      <c r="BA88" s="677">
        <f t="shared" si="24"/>
        <v>2.4729520865533232E-3</v>
      </c>
      <c r="BB88" s="678">
        <f t="shared" si="20"/>
        <v>7.964844822850866E-3</v>
      </c>
    </row>
    <row r="89" spans="1:54" ht="22.95" customHeight="1" x14ac:dyDescent="0.25">
      <c r="C89" s="679">
        <v>81</v>
      </c>
      <c r="D89" s="1148" t="s">
        <v>426</v>
      </c>
      <c r="E89" s="680" t="s">
        <v>427</v>
      </c>
      <c r="F89" s="681" t="s">
        <v>260</v>
      </c>
      <c r="G89" s="755" t="s">
        <v>428</v>
      </c>
      <c r="H89" s="682">
        <v>15</v>
      </c>
      <c r="I89" s="683">
        <v>2</v>
      </c>
      <c r="J89" s="684">
        <v>2</v>
      </c>
      <c r="K89" s="682">
        <v>13</v>
      </c>
      <c r="L89" s="683">
        <v>0</v>
      </c>
      <c r="M89" s="684">
        <v>4</v>
      </c>
      <c r="N89" s="682">
        <v>10</v>
      </c>
      <c r="O89" s="683">
        <v>1</v>
      </c>
      <c r="P89" s="684">
        <v>1</v>
      </c>
      <c r="Q89" s="682">
        <v>9</v>
      </c>
      <c r="R89" s="683">
        <v>1</v>
      </c>
      <c r="S89" s="684">
        <v>4</v>
      </c>
      <c r="T89" s="682">
        <v>10</v>
      </c>
      <c r="U89" s="683">
        <v>2</v>
      </c>
      <c r="V89" s="684">
        <v>3</v>
      </c>
      <c r="W89" s="682">
        <v>7</v>
      </c>
      <c r="X89" s="683">
        <v>5</v>
      </c>
      <c r="Y89" s="684">
        <v>3</v>
      </c>
      <c r="Z89" s="682">
        <v>9</v>
      </c>
      <c r="AA89" s="683">
        <v>3</v>
      </c>
      <c r="AB89" s="684">
        <v>4</v>
      </c>
      <c r="AC89" s="682">
        <v>8</v>
      </c>
      <c r="AD89" s="683">
        <v>0</v>
      </c>
      <c r="AE89" s="684">
        <v>1</v>
      </c>
      <c r="AF89" s="685">
        <v>8</v>
      </c>
      <c r="AG89" s="686">
        <v>0</v>
      </c>
      <c r="AH89" s="687">
        <v>0</v>
      </c>
      <c r="AI89" s="685">
        <v>11</v>
      </c>
      <c r="AJ89" s="686">
        <v>2</v>
      </c>
      <c r="AK89" s="687">
        <v>2</v>
      </c>
      <c r="AL89" s="685">
        <v>8</v>
      </c>
      <c r="AM89" s="686">
        <v>3</v>
      </c>
      <c r="AN89" s="687">
        <v>5</v>
      </c>
      <c r="AO89" s="685">
        <v>9</v>
      </c>
      <c r="AP89" s="686">
        <v>0</v>
      </c>
      <c r="AQ89" s="687">
        <v>2</v>
      </c>
      <c r="AR89" s="688">
        <f t="shared" si="23"/>
        <v>167</v>
      </c>
      <c r="AS89" s="689">
        <f t="shared" si="21"/>
        <v>117</v>
      </c>
      <c r="AT89" s="690">
        <f t="shared" si="16"/>
        <v>0.70059880239520955</v>
      </c>
      <c r="AU89" s="691">
        <f t="shared" si="17"/>
        <v>19</v>
      </c>
      <c r="AV89" s="692">
        <f t="shared" si="18"/>
        <v>0.11377245508982035</v>
      </c>
      <c r="AW89" s="693">
        <f t="shared" si="22"/>
        <v>31</v>
      </c>
      <c r="AX89" s="694">
        <f t="shared" si="19"/>
        <v>0.18562874251497005</v>
      </c>
      <c r="AY89" s="695">
        <f t="shared" si="14"/>
        <v>3.6166924265842351E-2</v>
      </c>
      <c r="AZ89" s="676">
        <f t="shared" si="15"/>
        <v>5.8732612055641424E-3</v>
      </c>
      <c r="BA89" s="677">
        <f t="shared" si="24"/>
        <v>9.5826893353941275E-3</v>
      </c>
      <c r="BB89" s="678">
        <f t="shared" si="20"/>
        <v>4.5866520186761878E-2</v>
      </c>
    </row>
    <row r="90" spans="1:54" ht="22.95" customHeight="1" x14ac:dyDescent="0.25">
      <c r="C90" s="679">
        <v>82</v>
      </c>
      <c r="D90" s="1148" t="s">
        <v>429</v>
      </c>
      <c r="E90" s="680" t="s">
        <v>430</v>
      </c>
      <c r="F90" s="681" t="s">
        <v>238</v>
      </c>
      <c r="G90" s="755" t="s">
        <v>431</v>
      </c>
      <c r="H90" s="682">
        <v>0</v>
      </c>
      <c r="I90" s="683">
        <v>0</v>
      </c>
      <c r="J90" s="684">
        <v>1</v>
      </c>
      <c r="K90" s="682">
        <v>1</v>
      </c>
      <c r="L90" s="683">
        <v>0</v>
      </c>
      <c r="M90" s="684">
        <v>2</v>
      </c>
      <c r="N90" s="682">
        <v>0</v>
      </c>
      <c r="O90" s="683">
        <v>1</v>
      </c>
      <c r="P90" s="684">
        <v>0</v>
      </c>
      <c r="Q90" s="682">
        <v>1</v>
      </c>
      <c r="R90" s="683">
        <v>1</v>
      </c>
      <c r="S90" s="684">
        <v>2</v>
      </c>
      <c r="T90" s="682">
        <v>0</v>
      </c>
      <c r="U90" s="683">
        <v>0</v>
      </c>
      <c r="V90" s="684">
        <v>0</v>
      </c>
      <c r="W90" s="682">
        <v>1</v>
      </c>
      <c r="X90" s="683">
        <v>0</v>
      </c>
      <c r="Y90" s="684">
        <v>1</v>
      </c>
      <c r="Z90" s="682">
        <v>0</v>
      </c>
      <c r="AA90" s="683">
        <v>0</v>
      </c>
      <c r="AB90" s="684">
        <v>0</v>
      </c>
      <c r="AC90" s="682">
        <v>2</v>
      </c>
      <c r="AD90" s="683">
        <v>0</v>
      </c>
      <c r="AE90" s="684">
        <v>0</v>
      </c>
      <c r="AF90" s="685">
        <v>1</v>
      </c>
      <c r="AG90" s="686">
        <v>0</v>
      </c>
      <c r="AH90" s="687">
        <v>0</v>
      </c>
      <c r="AI90" s="685">
        <v>0</v>
      </c>
      <c r="AJ90" s="686">
        <v>0</v>
      </c>
      <c r="AK90" s="687">
        <v>2</v>
      </c>
      <c r="AL90" s="685">
        <v>0</v>
      </c>
      <c r="AM90" s="686">
        <v>0</v>
      </c>
      <c r="AN90" s="687">
        <v>0</v>
      </c>
      <c r="AO90" s="685">
        <v>0</v>
      </c>
      <c r="AP90" s="686">
        <v>1</v>
      </c>
      <c r="AQ90" s="687">
        <v>2</v>
      </c>
      <c r="AR90" s="688">
        <f t="shared" si="23"/>
        <v>19</v>
      </c>
      <c r="AS90" s="689">
        <f t="shared" si="21"/>
        <v>6</v>
      </c>
      <c r="AT90" s="690">
        <f t="shared" si="16"/>
        <v>0.31578947368421051</v>
      </c>
      <c r="AU90" s="691">
        <f t="shared" si="17"/>
        <v>3</v>
      </c>
      <c r="AV90" s="692">
        <f t="shared" si="18"/>
        <v>0.15789473684210525</v>
      </c>
      <c r="AW90" s="693">
        <f t="shared" si="22"/>
        <v>10</v>
      </c>
      <c r="AX90" s="694">
        <f t="shared" si="19"/>
        <v>0.52631578947368418</v>
      </c>
      <c r="AY90" s="695">
        <f t="shared" si="14"/>
        <v>1.8547140649149924E-3</v>
      </c>
      <c r="AZ90" s="676">
        <f t="shared" si="15"/>
        <v>9.2735703245749618E-4</v>
      </c>
      <c r="BA90" s="677">
        <f t="shared" si="24"/>
        <v>3.0911901081916537E-3</v>
      </c>
      <c r="BB90" s="678">
        <f t="shared" si="20"/>
        <v>5.2183466080747047E-3</v>
      </c>
    </row>
    <row r="91" spans="1:54" ht="22.95" customHeight="1" x14ac:dyDescent="0.25">
      <c r="C91" s="679">
        <v>83</v>
      </c>
      <c r="D91" s="1148" t="s">
        <v>432</v>
      </c>
      <c r="E91" s="680" t="s">
        <v>433</v>
      </c>
      <c r="F91" s="681" t="s">
        <v>419</v>
      </c>
      <c r="G91" s="755" t="s">
        <v>434</v>
      </c>
      <c r="H91" s="682">
        <v>2</v>
      </c>
      <c r="I91" s="683">
        <v>0</v>
      </c>
      <c r="J91" s="684">
        <v>0</v>
      </c>
      <c r="K91" s="682">
        <v>0</v>
      </c>
      <c r="L91" s="683">
        <v>0</v>
      </c>
      <c r="M91" s="684">
        <v>0</v>
      </c>
      <c r="N91" s="682">
        <v>7</v>
      </c>
      <c r="O91" s="683">
        <v>0</v>
      </c>
      <c r="P91" s="684">
        <v>2</v>
      </c>
      <c r="Q91" s="682">
        <v>6</v>
      </c>
      <c r="R91" s="683">
        <v>0</v>
      </c>
      <c r="S91" s="684">
        <v>1</v>
      </c>
      <c r="T91" s="682">
        <v>3</v>
      </c>
      <c r="U91" s="683">
        <v>1</v>
      </c>
      <c r="V91" s="684">
        <v>2</v>
      </c>
      <c r="W91" s="682">
        <v>5</v>
      </c>
      <c r="X91" s="683">
        <v>1</v>
      </c>
      <c r="Y91" s="684">
        <v>0</v>
      </c>
      <c r="Z91" s="682">
        <v>2</v>
      </c>
      <c r="AA91" s="683">
        <v>1</v>
      </c>
      <c r="AB91" s="684">
        <v>0</v>
      </c>
      <c r="AC91" s="682">
        <v>1</v>
      </c>
      <c r="AD91" s="683">
        <v>0</v>
      </c>
      <c r="AE91" s="684">
        <v>1</v>
      </c>
      <c r="AF91" s="685">
        <v>1</v>
      </c>
      <c r="AG91" s="686">
        <v>0</v>
      </c>
      <c r="AH91" s="687">
        <v>1</v>
      </c>
      <c r="AI91" s="685">
        <v>6</v>
      </c>
      <c r="AJ91" s="686">
        <v>1</v>
      </c>
      <c r="AK91" s="687">
        <v>1</v>
      </c>
      <c r="AL91" s="685">
        <v>1</v>
      </c>
      <c r="AM91" s="686">
        <v>1</v>
      </c>
      <c r="AN91" s="687">
        <v>0</v>
      </c>
      <c r="AO91" s="685">
        <v>0</v>
      </c>
      <c r="AP91" s="686">
        <v>0</v>
      </c>
      <c r="AQ91" s="687">
        <v>0</v>
      </c>
      <c r="AR91" s="688">
        <f t="shared" si="23"/>
        <v>47</v>
      </c>
      <c r="AS91" s="689">
        <f t="shared" si="21"/>
        <v>34</v>
      </c>
      <c r="AT91" s="690">
        <f t="shared" si="16"/>
        <v>0.72340425531914898</v>
      </c>
      <c r="AU91" s="691">
        <f t="shared" si="17"/>
        <v>5</v>
      </c>
      <c r="AV91" s="692">
        <f t="shared" si="18"/>
        <v>0.10638297872340426</v>
      </c>
      <c r="AW91" s="693">
        <f t="shared" si="22"/>
        <v>8</v>
      </c>
      <c r="AX91" s="694">
        <f t="shared" si="19"/>
        <v>0.1702127659574468</v>
      </c>
      <c r="AY91" s="695">
        <f t="shared" si="14"/>
        <v>1.0510046367851623E-2</v>
      </c>
      <c r="AZ91" s="676">
        <f t="shared" si="15"/>
        <v>1.5455950540958269E-3</v>
      </c>
      <c r="BA91" s="677">
        <f t="shared" si="24"/>
        <v>2.4729520865533232E-3</v>
      </c>
      <c r="BB91" s="678">
        <f t="shared" si="20"/>
        <v>1.2908541609447955E-2</v>
      </c>
    </row>
    <row r="92" spans="1:54" ht="22.95" customHeight="1" x14ac:dyDescent="0.25">
      <c r="C92" s="679">
        <v>84</v>
      </c>
      <c r="D92" s="1148" t="s">
        <v>435</v>
      </c>
      <c r="E92" s="680" t="s">
        <v>436</v>
      </c>
      <c r="F92" s="724" t="s">
        <v>216</v>
      </c>
      <c r="G92" s="760" t="s">
        <v>437</v>
      </c>
      <c r="H92" s="682">
        <v>0</v>
      </c>
      <c r="I92" s="683">
        <v>0</v>
      </c>
      <c r="J92" s="684">
        <v>1</v>
      </c>
      <c r="K92" s="682">
        <v>0</v>
      </c>
      <c r="L92" s="683">
        <v>1</v>
      </c>
      <c r="M92" s="684">
        <v>0</v>
      </c>
      <c r="N92" s="682">
        <v>1</v>
      </c>
      <c r="O92" s="683">
        <v>1</v>
      </c>
      <c r="P92" s="684">
        <v>1</v>
      </c>
      <c r="Q92" s="682">
        <v>0</v>
      </c>
      <c r="R92" s="683">
        <v>1</v>
      </c>
      <c r="S92" s="684">
        <v>0</v>
      </c>
      <c r="T92" s="682">
        <v>0</v>
      </c>
      <c r="U92" s="683">
        <v>0</v>
      </c>
      <c r="V92" s="684">
        <v>0</v>
      </c>
      <c r="W92" s="682">
        <v>0</v>
      </c>
      <c r="X92" s="683">
        <v>0</v>
      </c>
      <c r="Y92" s="684">
        <v>0</v>
      </c>
      <c r="Z92" s="682">
        <v>0</v>
      </c>
      <c r="AA92" s="683">
        <v>0</v>
      </c>
      <c r="AB92" s="684">
        <v>0</v>
      </c>
      <c r="AC92" s="682">
        <v>0</v>
      </c>
      <c r="AD92" s="683">
        <v>0</v>
      </c>
      <c r="AE92" s="684">
        <v>0</v>
      </c>
      <c r="AF92" s="685">
        <v>0</v>
      </c>
      <c r="AG92" s="686">
        <v>0</v>
      </c>
      <c r="AH92" s="687">
        <v>0</v>
      </c>
      <c r="AI92" s="685">
        <v>0</v>
      </c>
      <c r="AJ92" s="686">
        <v>0</v>
      </c>
      <c r="AK92" s="687">
        <v>0</v>
      </c>
      <c r="AL92" s="685">
        <v>0</v>
      </c>
      <c r="AM92" s="686">
        <v>0</v>
      </c>
      <c r="AN92" s="687">
        <v>0</v>
      </c>
      <c r="AO92" s="685">
        <v>0</v>
      </c>
      <c r="AP92" s="686">
        <v>0</v>
      </c>
      <c r="AQ92" s="687">
        <v>0</v>
      </c>
      <c r="AR92" s="723">
        <f t="shared" si="23"/>
        <v>6</v>
      </c>
      <c r="AS92" s="689">
        <f t="shared" si="21"/>
        <v>1</v>
      </c>
      <c r="AT92" s="690">
        <f t="shared" si="16"/>
        <v>0.16666666666666666</v>
      </c>
      <c r="AU92" s="691">
        <f t="shared" si="17"/>
        <v>3</v>
      </c>
      <c r="AV92" s="692">
        <f t="shared" si="18"/>
        <v>0.5</v>
      </c>
      <c r="AW92" s="693">
        <f t="shared" si="22"/>
        <v>2</v>
      </c>
      <c r="AX92" s="694">
        <f t="shared" si="19"/>
        <v>0.33333333333333331</v>
      </c>
      <c r="AY92" s="695">
        <f t="shared" si="14"/>
        <v>3.0911901081916539E-4</v>
      </c>
      <c r="AZ92" s="676">
        <f t="shared" si="15"/>
        <v>9.2735703245749618E-4</v>
      </c>
      <c r="BA92" s="677">
        <f t="shared" si="24"/>
        <v>6.1823802163833079E-4</v>
      </c>
      <c r="BB92" s="678">
        <f t="shared" si="20"/>
        <v>1.6478989288656962E-3</v>
      </c>
    </row>
    <row r="93" spans="1:54" ht="22.95" customHeight="1" x14ac:dyDescent="0.25">
      <c r="C93" s="679">
        <v>85</v>
      </c>
      <c r="D93" s="1148" t="s">
        <v>438</v>
      </c>
      <c r="E93" s="680" t="s">
        <v>439</v>
      </c>
      <c r="F93" s="681" t="s">
        <v>260</v>
      </c>
      <c r="G93" s="755" t="s">
        <v>440</v>
      </c>
      <c r="H93" s="682">
        <v>2</v>
      </c>
      <c r="I93" s="683">
        <v>1</v>
      </c>
      <c r="J93" s="684">
        <v>2</v>
      </c>
      <c r="K93" s="682">
        <v>2</v>
      </c>
      <c r="L93" s="683">
        <v>1</v>
      </c>
      <c r="M93" s="684">
        <v>1</v>
      </c>
      <c r="N93" s="682">
        <v>4</v>
      </c>
      <c r="O93" s="683">
        <v>1</v>
      </c>
      <c r="P93" s="684">
        <v>0</v>
      </c>
      <c r="Q93" s="682">
        <v>2</v>
      </c>
      <c r="R93" s="683">
        <v>2</v>
      </c>
      <c r="S93" s="684">
        <v>2</v>
      </c>
      <c r="T93" s="682">
        <v>0</v>
      </c>
      <c r="U93" s="683">
        <v>1</v>
      </c>
      <c r="V93" s="684">
        <v>0</v>
      </c>
      <c r="W93" s="682">
        <v>2</v>
      </c>
      <c r="X93" s="683">
        <v>0</v>
      </c>
      <c r="Y93" s="684">
        <v>3</v>
      </c>
      <c r="Z93" s="682">
        <v>0</v>
      </c>
      <c r="AA93" s="683">
        <v>1</v>
      </c>
      <c r="AB93" s="684">
        <v>1</v>
      </c>
      <c r="AC93" s="682">
        <v>1</v>
      </c>
      <c r="AD93" s="683">
        <v>0</v>
      </c>
      <c r="AE93" s="684">
        <v>1</v>
      </c>
      <c r="AF93" s="685">
        <v>0</v>
      </c>
      <c r="AG93" s="686">
        <v>1</v>
      </c>
      <c r="AH93" s="687">
        <v>2</v>
      </c>
      <c r="AI93" s="685">
        <v>2</v>
      </c>
      <c r="AJ93" s="686">
        <v>0</v>
      </c>
      <c r="AK93" s="687">
        <v>1</v>
      </c>
      <c r="AL93" s="685">
        <v>6</v>
      </c>
      <c r="AM93" s="686">
        <v>2</v>
      </c>
      <c r="AN93" s="687">
        <v>1</v>
      </c>
      <c r="AO93" s="685">
        <v>0</v>
      </c>
      <c r="AP93" s="686">
        <v>0</v>
      </c>
      <c r="AQ93" s="687">
        <v>0</v>
      </c>
      <c r="AR93" s="688">
        <f t="shared" si="23"/>
        <v>45</v>
      </c>
      <c r="AS93" s="689">
        <f t="shared" si="21"/>
        <v>21</v>
      </c>
      <c r="AT93" s="690">
        <f t="shared" si="16"/>
        <v>0.46666666666666667</v>
      </c>
      <c r="AU93" s="691">
        <f t="shared" si="17"/>
        <v>10</v>
      </c>
      <c r="AV93" s="692">
        <f t="shared" si="18"/>
        <v>0.22222222222222221</v>
      </c>
      <c r="AW93" s="693">
        <f t="shared" si="22"/>
        <v>14</v>
      </c>
      <c r="AX93" s="694">
        <f t="shared" si="19"/>
        <v>0.31111111111111112</v>
      </c>
      <c r="AY93" s="695">
        <f t="shared" si="14"/>
        <v>6.4914992272024734E-3</v>
      </c>
      <c r="AZ93" s="676">
        <f t="shared" si="15"/>
        <v>3.0911901081916537E-3</v>
      </c>
      <c r="BA93" s="677">
        <f t="shared" si="24"/>
        <v>4.3276661514683153E-3</v>
      </c>
      <c r="BB93" s="678">
        <f t="shared" si="20"/>
        <v>1.2359241966492723E-2</v>
      </c>
    </row>
    <row r="94" spans="1:54" ht="22.95" customHeight="1" x14ac:dyDescent="0.25">
      <c r="C94" s="679">
        <v>86</v>
      </c>
      <c r="D94" s="1148" t="s">
        <v>441</v>
      </c>
      <c r="E94" s="680" t="s">
        <v>439</v>
      </c>
      <c r="F94" s="681" t="s">
        <v>260</v>
      </c>
      <c r="G94" s="755" t="s">
        <v>442</v>
      </c>
      <c r="H94" s="682">
        <v>12</v>
      </c>
      <c r="I94" s="683">
        <v>2</v>
      </c>
      <c r="J94" s="684">
        <v>7</v>
      </c>
      <c r="K94" s="682">
        <v>17</v>
      </c>
      <c r="L94" s="683">
        <v>3</v>
      </c>
      <c r="M94" s="684">
        <v>5</v>
      </c>
      <c r="N94" s="682">
        <v>21</v>
      </c>
      <c r="O94" s="683">
        <v>2</v>
      </c>
      <c r="P94" s="684">
        <v>7</v>
      </c>
      <c r="Q94" s="682">
        <v>17</v>
      </c>
      <c r="R94" s="683">
        <v>4</v>
      </c>
      <c r="S94" s="684">
        <v>6</v>
      </c>
      <c r="T94" s="682">
        <v>12</v>
      </c>
      <c r="U94" s="683">
        <v>2</v>
      </c>
      <c r="V94" s="684">
        <v>8</v>
      </c>
      <c r="W94" s="682">
        <v>14</v>
      </c>
      <c r="X94" s="683">
        <v>2</v>
      </c>
      <c r="Y94" s="684">
        <v>5</v>
      </c>
      <c r="Z94" s="682">
        <v>18</v>
      </c>
      <c r="AA94" s="683">
        <v>2</v>
      </c>
      <c r="AB94" s="684">
        <v>6</v>
      </c>
      <c r="AC94" s="682">
        <v>16</v>
      </c>
      <c r="AD94" s="683">
        <v>0</v>
      </c>
      <c r="AE94" s="684">
        <v>8</v>
      </c>
      <c r="AF94" s="685">
        <v>14</v>
      </c>
      <c r="AG94" s="686">
        <v>0</v>
      </c>
      <c r="AH94" s="687">
        <v>3</v>
      </c>
      <c r="AI94" s="685">
        <v>10</v>
      </c>
      <c r="AJ94" s="686">
        <v>7</v>
      </c>
      <c r="AK94" s="687">
        <v>5</v>
      </c>
      <c r="AL94" s="685">
        <v>15</v>
      </c>
      <c r="AM94" s="686">
        <v>2</v>
      </c>
      <c r="AN94" s="687">
        <v>4</v>
      </c>
      <c r="AO94" s="685">
        <v>14</v>
      </c>
      <c r="AP94" s="686">
        <v>3</v>
      </c>
      <c r="AQ94" s="687">
        <v>4</v>
      </c>
      <c r="AR94" s="688">
        <f t="shared" si="23"/>
        <v>277</v>
      </c>
      <c r="AS94" s="689">
        <f t="shared" si="21"/>
        <v>180</v>
      </c>
      <c r="AT94" s="690">
        <f t="shared" si="16"/>
        <v>0.64981949458483756</v>
      </c>
      <c r="AU94" s="691">
        <f t="shared" si="17"/>
        <v>29</v>
      </c>
      <c r="AV94" s="692">
        <f t="shared" si="18"/>
        <v>0.10469314079422383</v>
      </c>
      <c r="AW94" s="693">
        <f t="shared" si="22"/>
        <v>68</v>
      </c>
      <c r="AX94" s="694">
        <f t="shared" si="19"/>
        <v>0.24548736462093862</v>
      </c>
      <c r="AY94" s="695">
        <f t="shared" si="14"/>
        <v>5.5641421947449768E-2</v>
      </c>
      <c r="AZ94" s="676">
        <f t="shared" si="15"/>
        <v>8.9644513137557957E-3</v>
      </c>
      <c r="BA94" s="677">
        <f t="shared" si="24"/>
        <v>2.1020092735703245E-2</v>
      </c>
      <c r="BB94" s="678">
        <f t="shared" si="20"/>
        <v>7.607800054929964E-2</v>
      </c>
    </row>
    <row r="95" spans="1:54" ht="22.95" customHeight="1" x14ac:dyDescent="0.25">
      <c r="C95" s="679">
        <v>87</v>
      </c>
      <c r="D95" s="1148" t="s">
        <v>443</v>
      </c>
      <c r="E95" s="680" t="s">
        <v>439</v>
      </c>
      <c r="F95" s="681" t="s">
        <v>260</v>
      </c>
      <c r="G95" s="755" t="s">
        <v>444</v>
      </c>
      <c r="H95" s="682">
        <v>2</v>
      </c>
      <c r="I95" s="683">
        <v>2</v>
      </c>
      <c r="J95" s="684">
        <v>7</v>
      </c>
      <c r="K95" s="682">
        <v>5</v>
      </c>
      <c r="L95" s="683">
        <v>4</v>
      </c>
      <c r="M95" s="684">
        <v>2</v>
      </c>
      <c r="N95" s="682">
        <v>1</v>
      </c>
      <c r="O95" s="683">
        <v>2</v>
      </c>
      <c r="P95" s="684">
        <v>3</v>
      </c>
      <c r="Q95" s="682">
        <v>3</v>
      </c>
      <c r="R95" s="683">
        <v>0</v>
      </c>
      <c r="S95" s="684">
        <v>1</v>
      </c>
      <c r="T95" s="682">
        <v>6</v>
      </c>
      <c r="U95" s="683">
        <v>2</v>
      </c>
      <c r="V95" s="684">
        <v>6</v>
      </c>
      <c r="W95" s="682">
        <v>8</v>
      </c>
      <c r="X95" s="683">
        <v>2</v>
      </c>
      <c r="Y95" s="684">
        <v>1</v>
      </c>
      <c r="Z95" s="682">
        <v>8</v>
      </c>
      <c r="AA95" s="683">
        <v>0</v>
      </c>
      <c r="AB95" s="684">
        <v>5</v>
      </c>
      <c r="AC95" s="682">
        <v>6</v>
      </c>
      <c r="AD95" s="683">
        <v>4</v>
      </c>
      <c r="AE95" s="684">
        <v>2</v>
      </c>
      <c r="AF95" s="685">
        <v>7</v>
      </c>
      <c r="AG95" s="686">
        <v>2</v>
      </c>
      <c r="AH95" s="687">
        <v>3</v>
      </c>
      <c r="AI95" s="685">
        <v>4</v>
      </c>
      <c r="AJ95" s="686">
        <v>0</v>
      </c>
      <c r="AK95" s="687">
        <v>4</v>
      </c>
      <c r="AL95" s="685">
        <v>4</v>
      </c>
      <c r="AM95" s="686">
        <v>1</v>
      </c>
      <c r="AN95" s="687">
        <v>0</v>
      </c>
      <c r="AO95" s="685">
        <v>1</v>
      </c>
      <c r="AP95" s="686">
        <v>1</v>
      </c>
      <c r="AQ95" s="687">
        <v>3</v>
      </c>
      <c r="AR95" s="688">
        <f t="shared" si="23"/>
        <v>112</v>
      </c>
      <c r="AS95" s="689">
        <f t="shared" si="21"/>
        <v>55</v>
      </c>
      <c r="AT95" s="690">
        <f t="shared" si="16"/>
        <v>0.49107142857142855</v>
      </c>
      <c r="AU95" s="691">
        <f t="shared" si="17"/>
        <v>20</v>
      </c>
      <c r="AV95" s="692">
        <f t="shared" si="18"/>
        <v>0.17857142857142858</v>
      </c>
      <c r="AW95" s="693">
        <f t="shared" si="22"/>
        <v>37</v>
      </c>
      <c r="AX95" s="694">
        <f t="shared" si="19"/>
        <v>0.33035714285714285</v>
      </c>
      <c r="AY95" s="695">
        <f t="shared" si="14"/>
        <v>1.7001545595054096E-2</v>
      </c>
      <c r="AZ95" s="676">
        <f t="shared" si="15"/>
        <v>6.1823802163833074E-3</v>
      </c>
      <c r="BA95" s="677">
        <f t="shared" si="24"/>
        <v>1.143740340030912E-2</v>
      </c>
      <c r="BB95" s="678">
        <f t="shared" si="20"/>
        <v>3.0760780005492996E-2</v>
      </c>
    </row>
    <row r="96" spans="1:54" ht="22.95" customHeight="1" x14ac:dyDescent="0.25">
      <c r="C96" s="679">
        <v>88</v>
      </c>
      <c r="D96" s="1148" t="s">
        <v>445</v>
      </c>
      <c r="E96" s="680" t="s">
        <v>439</v>
      </c>
      <c r="F96" s="681" t="s">
        <v>260</v>
      </c>
      <c r="G96" s="755" t="s">
        <v>446</v>
      </c>
      <c r="H96" s="682">
        <v>0</v>
      </c>
      <c r="I96" s="683">
        <v>0</v>
      </c>
      <c r="J96" s="684">
        <v>0</v>
      </c>
      <c r="K96" s="682">
        <v>0</v>
      </c>
      <c r="L96" s="683">
        <v>0</v>
      </c>
      <c r="M96" s="684">
        <v>0</v>
      </c>
      <c r="N96" s="682">
        <v>1</v>
      </c>
      <c r="O96" s="683">
        <v>0</v>
      </c>
      <c r="P96" s="684">
        <v>0</v>
      </c>
      <c r="Q96" s="682">
        <v>0</v>
      </c>
      <c r="R96" s="683">
        <v>0</v>
      </c>
      <c r="S96" s="684">
        <v>0</v>
      </c>
      <c r="T96" s="682">
        <v>0</v>
      </c>
      <c r="U96" s="683">
        <v>0</v>
      </c>
      <c r="V96" s="684">
        <v>0</v>
      </c>
      <c r="W96" s="682">
        <v>0</v>
      </c>
      <c r="X96" s="683">
        <v>0</v>
      </c>
      <c r="Y96" s="684">
        <v>0</v>
      </c>
      <c r="Z96" s="682">
        <v>0</v>
      </c>
      <c r="AA96" s="683">
        <v>0</v>
      </c>
      <c r="AB96" s="684">
        <v>0</v>
      </c>
      <c r="AC96" s="682">
        <v>1</v>
      </c>
      <c r="AD96" s="683">
        <v>0</v>
      </c>
      <c r="AE96" s="684">
        <v>0</v>
      </c>
      <c r="AF96" s="685">
        <v>1</v>
      </c>
      <c r="AG96" s="686">
        <v>0</v>
      </c>
      <c r="AH96" s="687">
        <v>0</v>
      </c>
      <c r="AI96" s="685">
        <v>0</v>
      </c>
      <c r="AJ96" s="686">
        <v>0</v>
      </c>
      <c r="AK96" s="687">
        <v>0</v>
      </c>
      <c r="AL96" s="685">
        <v>0</v>
      </c>
      <c r="AM96" s="686">
        <v>0</v>
      </c>
      <c r="AN96" s="687">
        <v>0</v>
      </c>
      <c r="AO96" s="685">
        <v>0</v>
      </c>
      <c r="AP96" s="686">
        <v>0</v>
      </c>
      <c r="AQ96" s="687">
        <v>0</v>
      </c>
      <c r="AR96" s="688">
        <f t="shared" si="23"/>
        <v>3</v>
      </c>
      <c r="AS96" s="689">
        <f t="shared" si="21"/>
        <v>3</v>
      </c>
      <c r="AT96" s="690">
        <f t="shared" si="16"/>
        <v>1</v>
      </c>
      <c r="AU96" s="691">
        <f t="shared" si="17"/>
        <v>0</v>
      </c>
      <c r="AV96" s="692">
        <f t="shared" si="18"/>
        <v>0</v>
      </c>
      <c r="AW96" s="693">
        <f t="shared" si="22"/>
        <v>0</v>
      </c>
      <c r="AX96" s="694">
        <f t="shared" si="19"/>
        <v>0</v>
      </c>
      <c r="AY96" s="695">
        <f t="shared" si="14"/>
        <v>9.2735703245749618E-4</v>
      </c>
      <c r="AZ96" s="676">
        <f t="shared" si="15"/>
        <v>0</v>
      </c>
      <c r="BA96" s="677">
        <f t="shared" si="24"/>
        <v>0</v>
      </c>
      <c r="BB96" s="678">
        <f t="shared" si="20"/>
        <v>8.2394946443284812E-4</v>
      </c>
    </row>
    <row r="97" spans="1:54" ht="22.95" customHeight="1" x14ac:dyDescent="0.25">
      <c r="C97" s="679">
        <v>89</v>
      </c>
      <c r="D97" s="1148" t="s">
        <v>447</v>
      </c>
      <c r="E97" s="680" t="s">
        <v>439</v>
      </c>
      <c r="F97" s="681" t="s">
        <v>260</v>
      </c>
      <c r="G97" s="755" t="s">
        <v>448</v>
      </c>
      <c r="H97" s="682">
        <v>0</v>
      </c>
      <c r="I97" s="683">
        <v>0</v>
      </c>
      <c r="J97" s="684">
        <v>1</v>
      </c>
      <c r="K97" s="682">
        <v>1</v>
      </c>
      <c r="L97" s="683">
        <v>0</v>
      </c>
      <c r="M97" s="684">
        <v>1</v>
      </c>
      <c r="N97" s="682">
        <v>0</v>
      </c>
      <c r="O97" s="683">
        <v>0</v>
      </c>
      <c r="P97" s="684">
        <v>0</v>
      </c>
      <c r="Q97" s="682">
        <v>0</v>
      </c>
      <c r="R97" s="683">
        <v>0</v>
      </c>
      <c r="S97" s="684">
        <v>0</v>
      </c>
      <c r="T97" s="682">
        <v>1</v>
      </c>
      <c r="U97" s="683">
        <v>0</v>
      </c>
      <c r="V97" s="684">
        <v>0</v>
      </c>
      <c r="W97" s="682">
        <v>0</v>
      </c>
      <c r="X97" s="683">
        <v>0</v>
      </c>
      <c r="Y97" s="684">
        <v>0</v>
      </c>
      <c r="Z97" s="682">
        <v>2</v>
      </c>
      <c r="AA97" s="683">
        <v>0</v>
      </c>
      <c r="AB97" s="684">
        <v>0</v>
      </c>
      <c r="AC97" s="682">
        <v>1</v>
      </c>
      <c r="AD97" s="683">
        <v>0</v>
      </c>
      <c r="AE97" s="684">
        <v>1</v>
      </c>
      <c r="AF97" s="685">
        <v>0</v>
      </c>
      <c r="AG97" s="686">
        <v>0</v>
      </c>
      <c r="AH97" s="687">
        <v>0</v>
      </c>
      <c r="AI97" s="685">
        <v>0</v>
      </c>
      <c r="AJ97" s="686">
        <v>0</v>
      </c>
      <c r="AK97" s="687">
        <v>0</v>
      </c>
      <c r="AL97" s="685">
        <v>0</v>
      </c>
      <c r="AM97" s="686">
        <v>0</v>
      </c>
      <c r="AN97" s="687">
        <v>0</v>
      </c>
      <c r="AO97" s="685">
        <v>0</v>
      </c>
      <c r="AP97" s="686">
        <v>0</v>
      </c>
      <c r="AQ97" s="687">
        <v>0</v>
      </c>
      <c r="AR97" s="688">
        <f t="shared" si="23"/>
        <v>8</v>
      </c>
      <c r="AS97" s="689">
        <f t="shared" si="21"/>
        <v>5</v>
      </c>
      <c r="AT97" s="690">
        <f t="shared" si="16"/>
        <v>0.625</v>
      </c>
      <c r="AU97" s="691">
        <f t="shared" si="17"/>
        <v>0</v>
      </c>
      <c r="AV97" s="692">
        <f t="shared" si="18"/>
        <v>0</v>
      </c>
      <c r="AW97" s="693">
        <f t="shared" si="22"/>
        <v>3</v>
      </c>
      <c r="AX97" s="694">
        <f t="shared" si="19"/>
        <v>0.375</v>
      </c>
      <c r="AY97" s="695">
        <f t="shared" si="14"/>
        <v>1.5455950540958269E-3</v>
      </c>
      <c r="AZ97" s="676">
        <f t="shared" si="15"/>
        <v>0</v>
      </c>
      <c r="BA97" s="677">
        <f t="shared" si="24"/>
        <v>9.2735703245749618E-4</v>
      </c>
      <c r="BB97" s="678">
        <f t="shared" si="20"/>
        <v>2.1971985718209283E-3</v>
      </c>
    </row>
    <row r="98" spans="1:54" ht="22.95" customHeight="1" x14ac:dyDescent="0.25">
      <c r="C98" s="679">
        <v>90</v>
      </c>
      <c r="D98" s="1148" t="s">
        <v>449</v>
      </c>
      <c r="E98" s="680" t="s">
        <v>237</v>
      </c>
      <c r="F98" s="681" t="s">
        <v>238</v>
      </c>
      <c r="G98" s="755" t="s">
        <v>450</v>
      </c>
      <c r="H98" s="682">
        <v>0</v>
      </c>
      <c r="I98" s="683">
        <v>0</v>
      </c>
      <c r="J98" s="684">
        <v>0</v>
      </c>
      <c r="K98" s="682">
        <v>0</v>
      </c>
      <c r="L98" s="683">
        <v>0</v>
      </c>
      <c r="M98" s="684">
        <v>0</v>
      </c>
      <c r="N98" s="682">
        <v>0</v>
      </c>
      <c r="O98" s="683">
        <v>0</v>
      </c>
      <c r="P98" s="684">
        <v>1</v>
      </c>
      <c r="Q98" s="682">
        <v>0</v>
      </c>
      <c r="R98" s="683">
        <v>0</v>
      </c>
      <c r="S98" s="684">
        <v>0</v>
      </c>
      <c r="T98" s="682">
        <v>0</v>
      </c>
      <c r="U98" s="683">
        <v>0</v>
      </c>
      <c r="V98" s="684">
        <v>0</v>
      </c>
      <c r="W98" s="682">
        <v>0</v>
      </c>
      <c r="X98" s="683">
        <v>0</v>
      </c>
      <c r="Y98" s="684">
        <v>0</v>
      </c>
      <c r="Z98" s="682">
        <v>0</v>
      </c>
      <c r="AA98" s="683">
        <v>0</v>
      </c>
      <c r="AB98" s="684">
        <v>0</v>
      </c>
      <c r="AC98" s="682">
        <v>0</v>
      </c>
      <c r="AD98" s="683">
        <v>0</v>
      </c>
      <c r="AE98" s="684">
        <v>0</v>
      </c>
      <c r="AF98" s="685">
        <v>0</v>
      </c>
      <c r="AG98" s="686">
        <v>0</v>
      </c>
      <c r="AH98" s="687">
        <v>0</v>
      </c>
      <c r="AI98" s="685">
        <v>0</v>
      </c>
      <c r="AJ98" s="686">
        <v>0</v>
      </c>
      <c r="AK98" s="687">
        <v>0</v>
      </c>
      <c r="AL98" s="685">
        <v>0</v>
      </c>
      <c r="AM98" s="686">
        <v>0</v>
      </c>
      <c r="AN98" s="687">
        <v>0</v>
      </c>
      <c r="AO98" s="685">
        <v>0</v>
      </c>
      <c r="AP98" s="686">
        <v>0</v>
      </c>
      <c r="AQ98" s="687">
        <v>0</v>
      </c>
      <c r="AR98" s="688">
        <f t="shared" si="23"/>
        <v>1</v>
      </c>
      <c r="AS98" s="689">
        <f t="shared" si="21"/>
        <v>0</v>
      </c>
      <c r="AT98" s="690">
        <f t="shared" si="16"/>
        <v>0</v>
      </c>
      <c r="AU98" s="691">
        <f t="shared" si="17"/>
        <v>0</v>
      </c>
      <c r="AV98" s="692">
        <f t="shared" si="18"/>
        <v>0</v>
      </c>
      <c r="AW98" s="693">
        <f t="shared" si="22"/>
        <v>1</v>
      </c>
      <c r="AX98" s="694">
        <f t="shared" si="19"/>
        <v>1</v>
      </c>
      <c r="AY98" s="695">
        <f t="shared" si="14"/>
        <v>0</v>
      </c>
      <c r="AZ98" s="676">
        <f t="shared" si="15"/>
        <v>0</v>
      </c>
      <c r="BA98" s="677">
        <f t="shared" si="24"/>
        <v>3.0911901081916539E-4</v>
      </c>
      <c r="BB98" s="678">
        <f t="shared" si="20"/>
        <v>2.7464982147761604E-4</v>
      </c>
    </row>
    <row r="99" spans="1:54" ht="22.95" customHeight="1" x14ac:dyDescent="0.25">
      <c r="C99" s="679">
        <v>91</v>
      </c>
      <c r="D99" s="1148" t="s">
        <v>451</v>
      </c>
      <c r="E99" s="680" t="s">
        <v>237</v>
      </c>
      <c r="F99" s="681" t="s">
        <v>452</v>
      </c>
      <c r="G99" s="761" t="s">
        <v>453</v>
      </c>
      <c r="H99" s="682">
        <v>0</v>
      </c>
      <c r="I99" s="683">
        <v>0</v>
      </c>
      <c r="J99" s="684">
        <v>0</v>
      </c>
      <c r="K99" s="682">
        <v>0</v>
      </c>
      <c r="L99" s="683">
        <v>0</v>
      </c>
      <c r="M99" s="684">
        <v>0</v>
      </c>
      <c r="N99" s="682">
        <v>0</v>
      </c>
      <c r="O99" s="683">
        <v>0</v>
      </c>
      <c r="P99" s="684">
        <v>0</v>
      </c>
      <c r="Q99" s="682">
        <v>0</v>
      </c>
      <c r="R99" s="683">
        <v>0</v>
      </c>
      <c r="S99" s="684">
        <v>0</v>
      </c>
      <c r="T99" s="682">
        <v>0</v>
      </c>
      <c r="U99" s="683">
        <v>0</v>
      </c>
      <c r="V99" s="684">
        <v>0</v>
      </c>
      <c r="W99" s="682">
        <v>0</v>
      </c>
      <c r="X99" s="683">
        <v>0</v>
      </c>
      <c r="Y99" s="684">
        <v>0</v>
      </c>
      <c r="Z99" s="682">
        <v>0</v>
      </c>
      <c r="AA99" s="683">
        <v>1</v>
      </c>
      <c r="AB99" s="684">
        <v>0</v>
      </c>
      <c r="AC99" s="682">
        <v>0</v>
      </c>
      <c r="AD99" s="683">
        <v>0</v>
      </c>
      <c r="AE99" s="684">
        <v>0</v>
      </c>
      <c r="AF99" s="685">
        <v>0</v>
      </c>
      <c r="AG99" s="686">
        <v>0</v>
      </c>
      <c r="AH99" s="687">
        <v>0</v>
      </c>
      <c r="AI99" s="685">
        <v>0</v>
      </c>
      <c r="AJ99" s="686">
        <v>0</v>
      </c>
      <c r="AK99" s="687">
        <v>0</v>
      </c>
      <c r="AL99" s="685">
        <v>0</v>
      </c>
      <c r="AM99" s="686">
        <v>0</v>
      </c>
      <c r="AN99" s="687">
        <v>0</v>
      </c>
      <c r="AO99" s="685">
        <v>0</v>
      </c>
      <c r="AP99" s="686">
        <v>0</v>
      </c>
      <c r="AQ99" s="687">
        <v>0</v>
      </c>
      <c r="AR99" s="688">
        <f t="shared" si="23"/>
        <v>1</v>
      </c>
      <c r="AS99" s="689">
        <f t="shared" si="21"/>
        <v>0</v>
      </c>
      <c r="AT99" s="690">
        <f t="shared" si="16"/>
        <v>0</v>
      </c>
      <c r="AU99" s="691">
        <f t="shared" si="17"/>
        <v>1</v>
      </c>
      <c r="AV99" s="692">
        <f t="shared" si="18"/>
        <v>1</v>
      </c>
      <c r="AW99" s="693">
        <f t="shared" si="22"/>
        <v>0</v>
      </c>
      <c r="AX99" s="694">
        <f t="shared" si="19"/>
        <v>0</v>
      </c>
      <c r="AY99" s="695">
        <f t="shared" si="14"/>
        <v>0</v>
      </c>
      <c r="AZ99" s="676">
        <f t="shared" si="15"/>
        <v>3.0911901081916539E-4</v>
      </c>
      <c r="BA99" s="677">
        <f t="shared" si="24"/>
        <v>0</v>
      </c>
      <c r="BB99" s="678">
        <f t="shared" si="20"/>
        <v>2.7464982147761604E-4</v>
      </c>
    </row>
    <row r="100" spans="1:54" ht="22.95" customHeight="1" x14ac:dyDescent="0.25">
      <c r="C100" s="679">
        <v>92</v>
      </c>
      <c r="D100" s="1148" t="s">
        <v>454</v>
      </c>
      <c r="E100" s="680" t="s">
        <v>237</v>
      </c>
      <c r="F100" s="681" t="s">
        <v>238</v>
      </c>
      <c r="G100" s="755" t="s">
        <v>455</v>
      </c>
      <c r="H100" s="682">
        <v>0</v>
      </c>
      <c r="I100" s="683">
        <v>0</v>
      </c>
      <c r="J100" s="684">
        <v>0</v>
      </c>
      <c r="K100" s="682">
        <v>0</v>
      </c>
      <c r="L100" s="683">
        <v>0</v>
      </c>
      <c r="M100" s="684">
        <v>0</v>
      </c>
      <c r="N100" s="682">
        <v>0</v>
      </c>
      <c r="O100" s="683">
        <v>0</v>
      </c>
      <c r="P100" s="684">
        <v>0</v>
      </c>
      <c r="Q100" s="682">
        <v>0</v>
      </c>
      <c r="R100" s="683">
        <v>0</v>
      </c>
      <c r="S100" s="684">
        <v>0</v>
      </c>
      <c r="T100" s="682">
        <v>0</v>
      </c>
      <c r="U100" s="683">
        <v>0</v>
      </c>
      <c r="V100" s="684">
        <v>0</v>
      </c>
      <c r="W100" s="682">
        <v>0</v>
      </c>
      <c r="X100" s="683">
        <v>0</v>
      </c>
      <c r="Y100" s="684">
        <v>0</v>
      </c>
      <c r="Z100" s="682">
        <v>0</v>
      </c>
      <c r="AA100" s="683">
        <v>0</v>
      </c>
      <c r="AB100" s="684">
        <v>0</v>
      </c>
      <c r="AC100" s="682">
        <v>0</v>
      </c>
      <c r="AD100" s="683">
        <v>0</v>
      </c>
      <c r="AE100" s="684">
        <v>0</v>
      </c>
      <c r="AF100" s="685">
        <v>0</v>
      </c>
      <c r="AG100" s="686">
        <v>0</v>
      </c>
      <c r="AH100" s="687">
        <v>0</v>
      </c>
      <c r="AI100" s="685">
        <v>0</v>
      </c>
      <c r="AJ100" s="686">
        <v>0</v>
      </c>
      <c r="AK100" s="687">
        <v>0</v>
      </c>
      <c r="AL100" s="685">
        <v>0</v>
      </c>
      <c r="AM100" s="686">
        <v>0</v>
      </c>
      <c r="AN100" s="687">
        <v>0</v>
      </c>
      <c r="AO100" s="685">
        <v>0</v>
      </c>
      <c r="AP100" s="686">
        <v>0</v>
      </c>
      <c r="AQ100" s="687">
        <v>0</v>
      </c>
      <c r="AR100" s="688">
        <f t="shared" si="23"/>
        <v>0</v>
      </c>
      <c r="AS100" s="689">
        <f t="shared" si="21"/>
        <v>0</v>
      </c>
      <c r="AT100" s="690" t="e">
        <f t="shared" si="16"/>
        <v>#DIV/0!</v>
      </c>
      <c r="AU100" s="691">
        <f t="shared" si="17"/>
        <v>0</v>
      </c>
      <c r="AV100" s="692" t="e">
        <f t="shared" si="18"/>
        <v>#DIV/0!</v>
      </c>
      <c r="AW100" s="693">
        <f t="shared" si="22"/>
        <v>0</v>
      </c>
      <c r="AX100" s="694" t="e">
        <f t="shared" si="19"/>
        <v>#DIV/0!</v>
      </c>
      <c r="AY100" s="695">
        <f t="shared" si="14"/>
        <v>0</v>
      </c>
      <c r="AZ100" s="676">
        <f t="shared" si="15"/>
        <v>0</v>
      </c>
      <c r="BA100" s="677">
        <f t="shared" si="24"/>
        <v>0</v>
      </c>
      <c r="BB100" s="678">
        <f t="shared" si="20"/>
        <v>0</v>
      </c>
    </row>
    <row r="101" spans="1:54" ht="22.95" customHeight="1" x14ac:dyDescent="0.25">
      <c r="C101" s="679">
        <v>93</v>
      </c>
      <c r="D101" s="1148" t="s">
        <v>456</v>
      </c>
      <c r="E101" s="680" t="s">
        <v>457</v>
      </c>
      <c r="F101" s="681" t="s">
        <v>457</v>
      </c>
      <c r="G101" s="759" t="s">
        <v>458</v>
      </c>
      <c r="H101" s="682">
        <v>0</v>
      </c>
      <c r="I101" s="683">
        <v>0</v>
      </c>
      <c r="J101" s="684">
        <v>0</v>
      </c>
      <c r="K101" s="682">
        <v>0</v>
      </c>
      <c r="L101" s="683">
        <v>0</v>
      </c>
      <c r="M101" s="684">
        <v>0</v>
      </c>
      <c r="N101" s="682">
        <v>1</v>
      </c>
      <c r="O101" s="683">
        <v>0</v>
      </c>
      <c r="P101" s="684">
        <v>0</v>
      </c>
      <c r="Q101" s="682">
        <v>0</v>
      </c>
      <c r="R101" s="683">
        <v>0</v>
      </c>
      <c r="S101" s="684">
        <v>0</v>
      </c>
      <c r="T101" s="682">
        <v>2</v>
      </c>
      <c r="U101" s="683">
        <v>0</v>
      </c>
      <c r="V101" s="684">
        <v>0</v>
      </c>
      <c r="W101" s="682">
        <v>0</v>
      </c>
      <c r="X101" s="683">
        <v>0</v>
      </c>
      <c r="Y101" s="684">
        <v>0</v>
      </c>
      <c r="Z101" s="682">
        <v>0</v>
      </c>
      <c r="AA101" s="683">
        <v>0</v>
      </c>
      <c r="AB101" s="684">
        <v>0</v>
      </c>
      <c r="AC101" s="682">
        <v>0</v>
      </c>
      <c r="AD101" s="683">
        <v>0</v>
      </c>
      <c r="AE101" s="684">
        <v>1</v>
      </c>
      <c r="AF101" s="685">
        <v>1</v>
      </c>
      <c r="AG101" s="686">
        <v>0</v>
      </c>
      <c r="AH101" s="687">
        <v>0</v>
      </c>
      <c r="AI101" s="685">
        <v>0</v>
      </c>
      <c r="AJ101" s="686">
        <v>0</v>
      </c>
      <c r="AK101" s="687">
        <v>0</v>
      </c>
      <c r="AL101" s="685">
        <v>0</v>
      </c>
      <c r="AM101" s="686">
        <v>0</v>
      </c>
      <c r="AN101" s="687">
        <v>0</v>
      </c>
      <c r="AO101" s="685">
        <v>0</v>
      </c>
      <c r="AP101" s="686">
        <v>0</v>
      </c>
      <c r="AQ101" s="687">
        <v>0</v>
      </c>
      <c r="AR101" s="688">
        <f t="shared" si="23"/>
        <v>5</v>
      </c>
      <c r="AS101" s="689">
        <f t="shared" si="21"/>
        <v>4</v>
      </c>
      <c r="AT101" s="690">
        <f t="shared" si="16"/>
        <v>0.8</v>
      </c>
      <c r="AU101" s="691">
        <f t="shared" si="17"/>
        <v>0</v>
      </c>
      <c r="AV101" s="692">
        <f t="shared" si="18"/>
        <v>0</v>
      </c>
      <c r="AW101" s="693">
        <f t="shared" si="22"/>
        <v>1</v>
      </c>
      <c r="AX101" s="694">
        <f t="shared" si="19"/>
        <v>0.2</v>
      </c>
      <c r="AY101" s="695">
        <f t="shared" si="14"/>
        <v>1.2364760432766616E-3</v>
      </c>
      <c r="AZ101" s="676">
        <f t="shared" si="15"/>
        <v>0</v>
      </c>
      <c r="BA101" s="677">
        <f t="shared" si="24"/>
        <v>3.0911901081916539E-4</v>
      </c>
      <c r="BB101" s="678">
        <f t="shared" si="20"/>
        <v>1.3732491073880802E-3</v>
      </c>
    </row>
    <row r="102" spans="1:54" ht="22.95" customHeight="1" x14ac:dyDescent="0.25">
      <c r="C102" s="679">
        <v>94</v>
      </c>
      <c r="D102" s="1148" t="s">
        <v>459</v>
      </c>
      <c r="E102" s="680" t="s">
        <v>460</v>
      </c>
      <c r="F102" s="724" t="s">
        <v>216</v>
      </c>
      <c r="G102" s="760" t="s">
        <v>461</v>
      </c>
      <c r="H102" s="682">
        <v>0</v>
      </c>
      <c r="I102" s="683">
        <v>0</v>
      </c>
      <c r="J102" s="684">
        <v>1</v>
      </c>
      <c r="K102" s="682">
        <v>0</v>
      </c>
      <c r="L102" s="683">
        <v>1</v>
      </c>
      <c r="M102" s="684">
        <v>0</v>
      </c>
      <c r="N102" s="682">
        <v>1</v>
      </c>
      <c r="O102" s="683">
        <v>1</v>
      </c>
      <c r="P102" s="684">
        <v>0</v>
      </c>
      <c r="Q102" s="682">
        <v>1</v>
      </c>
      <c r="R102" s="683">
        <v>1</v>
      </c>
      <c r="S102" s="684">
        <v>0</v>
      </c>
      <c r="T102" s="682">
        <v>0</v>
      </c>
      <c r="U102" s="683">
        <v>0</v>
      </c>
      <c r="V102" s="684">
        <v>0</v>
      </c>
      <c r="W102" s="682">
        <v>0</v>
      </c>
      <c r="X102" s="683">
        <v>0</v>
      </c>
      <c r="Y102" s="684">
        <v>0</v>
      </c>
      <c r="Z102" s="682">
        <v>0</v>
      </c>
      <c r="AA102" s="683">
        <v>0</v>
      </c>
      <c r="AB102" s="684">
        <v>0</v>
      </c>
      <c r="AC102" s="682">
        <v>0</v>
      </c>
      <c r="AD102" s="683">
        <v>0</v>
      </c>
      <c r="AE102" s="684">
        <v>0</v>
      </c>
      <c r="AF102" s="685">
        <v>0</v>
      </c>
      <c r="AG102" s="686">
        <v>0</v>
      </c>
      <c r="AH102" s="687">
        <v>1</v>
      </c>
      <c r="AI102" s="685">
        <v>1</v>
      </c>
      <c r="AJ102" s="686">
        <v>0</v>
      </c>
      <c r="AK102" s="687">
        <v>0</v>
      </c>
      <c r="AL102" s="685">
        <v>1</v>
      </c>
      <c r="AM102" s="686">
        <v>0</v>
      </c>
      <c r="AN102" s="687">
        <v>0</v>
      </c>
      <c r="AO102" s="685">
        <v>0</v>
      </c>
      <c r="AP102" s="686">
        <v>0</v>
      </c>
      <c r="AQ102" s="687">
        <v>0</v>
      </c>
      <c r="AR102" s="723">
        <f t="shared" si="23"/>
        <v>9</v>
      </c>
      <c r="AS102" s="689">
        <f t="shared" si="21"/>
        <v>4</v>
      </c>
      <c r="AT102" s="690">
        <f t="shared" si="16"/>
        <v>0.44444444444444442</v>
      </c>
      <c r="AU102" s="691">
        <f t="shared" si="17"/>
        <v>3</v>
      </c>
      <c r="AV102" s="692">
        <f t="shared" si="18"/>
        <v>0.33333333333333331</v>
      </c>
      <c r="AW102" s="693">
        <f t="shared" si="22"/>
        <v>2</v>
      </c>
      <c r="AX102" s="694">
        <f t="shared" si="19"/>
        <v>0.22222222222222221</v>
      </c>
      <c r="AY102" s="695">
        <f t="shared" si="14"/>
        <v>1.2364760432766616E-3</v>
      </c>
      <c r="AZ102" s="676">
        <f t="shared" si="15"/>
        <v>9.2735703245749618E-4</v>
      </c>
      <c r="BA102" s="677">
        <f t="shared" si="24"/>
        <v>6.1823802163833079E-4</v>
      </c>
      <c r="BB102" s="678">
        <f t="shared" si="20"/>
        <v>2.4718483932985444E-3</v>
      </c>
    </row>
    <row r="103" spans="1:54" ht="22.95" customHeight="1" x14ac:dyDescent="0.25">
      <c r="C103" s="679">
        <v>95</v>
      </c>
      <c r="D103" s="1148" t="s">
        <v>462</v>
      </c>
      <c r="E103" s="680" t="s">
        <v>463</v>
      </c>
      <c r="F103" s="681" t="s">
        <v>499</v>
      </c>
      <c r="G103" s="755" t="s">
        <v>464</v>
      </c>
      <c r="H103" s="682">
        <v>0</v>
      </c>
      <c r="I103" s="683">
        <v>0</v>
      </c>
      <c r="J103" s="684">
        <v>0</v>
      </c>
      <c r="K103" s="682">
        <v>1</v>
      </c>
      <c r="L103" s="683">
        <v>0</v>
      </c>
      <c r="M103" s="684">
        <v>0</v>
      </c>
      <c r="N103" s="682">
        <v>0</v>
      </c>
      <c r="O103" s="683">
        <v>0</v>
      </c>
      <c r="P103" s="684">
        <v>0</v>
      </c>
      <c r="Q103" s="682">
        <v>0</v>
      </c>
      <c r="R103" s="683">
        <v>0</v>
      </c>
      <c r="S103" s="684">
        <v>0</v>
      </c>
      <c r="T103" s="682">
        <v>1</v>
      </c>
      <c r="U103" s="683">
        <v>0</v>
      </c>
      <c r="V103" s="684">
        <v>0</v>
      </c>
      <c r="W103" s="682">
        <v>0</v>
      </c>
      <c r="X103" s="683">
        <v>0</v>
      </c>
      <c r="Y103" s="684">
        <v>0</v>
      </c>
      <c r="Z103" s="682">
        <v>0</v>
      </c>
      <c r="AA103" s="683">
        <v>0</v>
      </c>
      <c r="AB103" s="684">
        <v>0</v>
      </c>
      <c r="AC103" s="682">
        <v>0</v>
      </c>
      <c r="AD103" s="683">
        <v>0</v>
      </c>
      <c r="AE103" s="684">
        <v>0</v>
      </c>
      <c r="AF103" s="685">
        <v>0</v>
      </c>
      <c r="AG103" s="686">
        <v>0</v>
      </c>
      <c r="AH103" s="687">
        <v>0</v>
      </c>
      <c r="AI103" s="685">
        <v>0</v>
      </c>
      <c r="AJ103" s="686">
        <v>0</v>
      </c>
      <c r="AK103" s="687">
        <v>0</v>
      </c>
      <c r="AL103" s="685">
        <v>0</v>
      </c>
      <c r="AM103" s="686">
        <v>0</v>
      </c>
      <c r="AN103" s="687">
        <v>0</v>
      </c>
      <c r="AO103" s="685">
        <v>0</v>
      </c>
      <c r="AP103" s="686">
        <v>0</v>
      </c>
      <c r="AQ103" s="687">
        <v>0</v>
      </c>
      <c r="AR103" s="688">
        <f t="shared" si="23"/>
        <v>2</v>
      </c>
      <c r="AS103" s="689">
        <f t="shared" si="21"/>
        <v>2</v>
      </c>
      <c r="AT103" s="690">
        <f t="shared" si="16"/>
        <v>1</v>
      </c>
      <c r="AU103" s="691">
        <f t="shared" si="17"/>
        <v>0</v>
      </c>
      <c r="AV103" s="692">
        <f t="shared" si="18"/>
        <v>0</v>
      </c>
      <c r="AW103" s="693">
        <f t="shared" si="22"/>
        <v>0</v>
      </c>
      <c r="AX103" s="694">
        <f t="shared" si="19"/>
        <v>0</v>
      </c>
      <c r="AY103" s="695">
        <f t="shared" si="14"/>
        <v>6.1823802163833079E-4</v>
      </c>
      <c r="AZ103" s="676">
        <f t="shared" si="15"/>
        <v>0</v>
      </c>
      <c r="BA103" s="677">
        <f t="shared" si="24"/>
        <v>0</v>
      </c>
      <c r="BB103" s="678">
        <f t="shared" si="20"/>
        <v>5.4929964295523208E-4</v>
      </c>
    </row>
    <row r="104" spans="1:54" ht="22.95" customHeight="1" x14ac:dyDescent="0.25">
      <c r="A104" s="387">
        <v>0</v>
      </c>
      <c r="B104" s="387">
        <v>0</v>
      </c>
      <c r="C104" s="679">
        <v>96</v>
      </c>
      <c r="D104" s="1148" t="s">
        <v>465</v>
      </c>
      <c r="E104" s="680" t="s">
        <v>466</v>
      </c>
      <c r="F104" s="681" t="s">
        <v>279</v>
      </c>
      <c r="G104" s="755" t="s">
        <v>467</v>
      </c>
      <c r="H104" s="682">
        <v>0</v>
      </c>
      <c r="I104" s="683">
        <v>0</v>
      </c>
      <c r="J104" s="684">
        <v>0</v>
      </c>
      <c r="K104" s="682">
        <v>0</v>
      </c>
      <c r="L104" s="683">
        <v>0</v>
      </c>
      <c r="M104" s="684">
        <v>0</v>
      </c>
      <c r="N104" s="682">
        <v>0</v>
      </c>
      <c r="O104" s="683">
        <v>0</v>
      </c>
      <c r="P104" s="684">
        <v>0</v>
      </c>
      <c r="Q104" s="682">
        <v>0</v>
      </c>
      <c r="R104" s="683">
        <v>0</v>
      </c>
      <c r="S104" s="684">
        <v>0</v>
      </c>
      <c r="T104" s="682">
        <v>0</v>
      </c>
      <c r="U104" s="683">
        <v>0</v>
      </c>
      <c r="V104" s="684">
        <v>0</v>
      </c>
      <c r="W104" s="682">
        <v>0</v>
      </c>
      <c r="X104" s="683">
        <v>0</v>
      </c>
      <c r="Y104" s="684">
        <v>0</v>
      </c>
      <c r="Z104" s="682">
        <v>0</v>
      </c>
      <c r="AA104" s="683">
        <v>0</v>
      </c>
      <c r="AB104" s="684">
        <v>0</v>
      </c>
      <c r="AC104" s="682">
        <v>0</v>
      </c>
      <c r="AD104" s="683">
        <v>0</v>
      </c>
      <c r="AE104" s="684">
        <v>0</v>
      </c>
      <c r="AF104" s="685">
        <v>0</v>
      </c>
      <c r="AG104" s="686">
        <v>0</v>
      </c>
      <c r="AH104" s="687">
        <v>0</v>
      </c>
      <c r="AI104" s="685">
        <v>0</v>
      </c>
      <c r="AJ104" s="686">
        <v>0</v>
      </c>
      <c r="AK104" s="687">
        <v>0</v>
      </c>
      <c r="AL104" s="685">
        <v>0</v>
      </c>
      <c r="AM104" s="686">
        <v>0</v>
      </c>
      <c r="AN104" s="687">
        <v>0</v>
      </c>
      <c r="AO104" s="685">
        <v>0</v>
      </c>
      <c r="AP104" s="686">
        <v>0</v>
      </c>
      <c r="AQ104" s="687">
        <v>0</v>
      </c>
      <c r="AR104" s="688">
        <f t="shared" si="23"/>
        <v>0</v>
      </c>
      <c r="AS104" s="689">
        <f t="shared" si="21"/>
        <v>0</v>
      </c>
      <c r="AT104" s="690" t="e">
        <f t="shared" si="16"/>
        <v>#DIV/0!</v>
      </c>
      <c r="AU104" s="691">
        <f t="shared" si="17"/>
        <v>0</v>
      </c>
      <c r="AV104" s="692" t="e">
        <f t="shared" si="18"/>
        <v>#DIV/0!</v>
      </c>
      <c r="AW104" s="693">
        <f t="shared" si="22"/>
        <v>0</v>
      </c>
      <c r="AX104" s="694" t="e">
        <f t="shared" si="19"/>
        <v>#DIV/0!</v>
      </c>
      <c r="AY104" s="695">
        <f t="shared" ref="AY104:AY111" si="25">AS104/SUM($AR$28:$AR$113)</f>
        <v>0</v>
      </c>
      <c r="AZ104" s="676">
        <f t="shared" si="15"/>
        <v>0</v>
      </c>
      <c r="BA104" s="677">
        <f t="shared" ref="BA104:BA117" si="26">AW104/SUM($AR$28:$AR$113)</f>
        <v>0</v>
      </c>
      <c r="BB104" s="678">
        <f t="shared" si="20"/>
        <v>0</v>
      </c>
    </row>
    <row r="105" spans="1:54" ht="22.95" customHeight="1" x14ac:dyDescent="0.25">
      <c r="A105" s="387">
        <v>0</v>
      </c>
      <c r="B105" s="387">
        <v>0</v>
      </c>
      <c r="C105" s="679">
        <v>97</v>
      </c>
      <c r="D105" s="1148" t="s">
        <v>468</v>
      </c>
      <c r="E105" s="680" t="s">
        <v>469</v>
      </c>
      <c r="F105" s="681" t="s">
        <v>371</v>
      </c>
      <c r="G105" s="755" t="s">
        <v>470</v>
      </c>
      <c r="H105" s="682">
        <v>2</v>
      </c>
      <c r="I105" s="683">
        <v>0</v>
      </c>
      <c r="J105" s="684">
        <v>0</v>
      </c>
      <c r="K105" s="682">
        <v>1</v>
      </c>
      <c r="L105" s="683">
        <v>0</v>
      </c>
      <c r="M105" s="684">
        <v>0</v>
      </c>
      <c r="N105" s="682">
        <v>0</v>
      </c>
      <c r="O105" s="683">
        <v>0</v>
      </c>
      <c r="P105" s="684">
        <v>2</v>
      </c>
      <c r="Q105" s="682">
        <v>0</v>
      </c>
      <c r="R105" s="683">
        <v>0</v>
      </c>
      <c r="S105" s="684">
        <v>1</v>
      </c>
      <c r="T105" s="682">
        <v>2</v>
      </c>
      <c r="U105" s="683">
        <v>0</v>
      </c>
      <c r="V105" s="684">
        <v>0</v>
      </c>
      <c r="W105" s="682">
        <v>1</v>
      </c>
      <c r="X105" s="683">
        <v>0</v>
      </c>
      <c r="Y105" s="684">
        <v>0</v>
      </c>
      <c r="Z105" s="682">
        <v>3</v>
      </c>
      <c r="AA105" s="683">
        <v>0</v>
      </c>
      <c r="AB105" s="684">
        <v>0</v>
      </c>
      <c r="AC105" s="682">
        <v>0</v>
      </c>
      <c r="AD105" s="683">
        <v>0</v>
      </c>
      <c r="AE105" s="684">
        <v>0</v>
      </c>
      <c r="AF105" s="685">
        <v>1</v>
      </c>
      <c r="AG105" s="686">
        <v>0</v>
      </c>
      <c r="AH105" s="687">
        <v>1</v>
      </c>
      <c r="AI105" s="685">
        <v>0</v>
      </c>
      <c r="AJ105" s="686">
        <v>2</v>
      </c>
      <c r="AK105" s="687">
        <v>1</v>
      </c>
      <c r="AL105" s="685">
        <v>1</v>
      </c>
      <c r="AM105" s="686">
        <v>0</v>
      </c>
      <c r="AN105" s="687">
        <v>0</v>
      </c>
      <c r="AO105" s="685">
        <v>0</v>
      </c>
      <c r="AP105" s="686">
        <v>1</v>
      </c>
      <c r="AQ105" s="687">
        <v>0</v>
      </c>
      <c r="AR105" s="688">
        <f t="shared" si="23"/>
        <v>19</v>
      </c>
      <c r="AS105" s="689">
        <f t="shared" si="21"/>
        <v>11</v>
      </c>
      <c r="AT105" s="690">
        <f t="shared" si="16"/>
        <v>0.57894736842105265</v>
      </c>
      <c r="AU105" s="691">
        <f t="shared" si="17"/>
        <v>3</v>
      </c>
      <c r="AV105" s="692">
        <f t="shared" si="18"/>
        <v>0.15789473684210525</v>
      </c>
      <c r="AW105" s="693">
        <f t="shared" si="22"/>
        <v>5</v>
      </c>
      <c r="AX105" s="694">
        <f t="shared" si="19"/>
        <v>0.26315789473684209</v>
      </c>
      <c r="AY105" s="695">
        <f t="shared" si="25"/>
        <v>3.4003091190108192E-3</v>
      </c>
      <c r="AZ105" s="676">
        <f t="shared" si="15"/>
        <v>9.2735703245749618E-4</v>
      </c>
      <c r="BA105" s="677">
        <f t="shared" si="26"/>
        <v>1.5455950540958269E-3</v>
      </c>
      <c r="BB105" s="678">
        <f t="shared" si="20"/>
        <v>5.2183466080747047E-3</v>
      </c>
    </row>
    <row r="106" spans="1:54" ht="22.95" customHeight="1" x14ac:dyDescent="0.25">
      <c r="A106" s="387">
        <v>0</v>
      </c>
      <c r="B106" s="387">
        <v>0</v>
      </c>
      <c r="C106" s="679">
        <v>98</v>
      </c>
      <c r="D106" s="1148" t="s">
        <v>471</v>
      </c>
      <c r="E106" s="680" t="s">
        <v>288</v>
      </c>
      <c r="F106" s="681" t="s">
        <v>267</v>
      </c>
      <c r="G106" s="755" t="s">
        <v>472</v>
      </c>
      <c r="H106" s="682">
        <v>0</v>
      </c>
      <c r="I106" s="683">
        <v>0</v>
      </c>
      <c r="J106" s="684">
        <v>0</v>
      </c>
      <c r="K106" s="682">
        <v>0</v>
      </c>
      <c r="L106" s="683">
        <v>0</v>
      </c>
      <c r="M106" s="684">
        <v>0</v>
      </c>
      <c r="N106" s="682">
        <v>0</v>
      </c>
      <c r="O106" s="683">
        <v>0</v>
      </c>
      <c r="P106" s="684">
        <v>0</v>
      </c>
      <c r="Q106" s="682">
        <v>0</v>
      </c>
      <c r="R106" s="683">
        <v>0</v>
      </c>
      <c r="S106" s="684">
        <v>0</v>
      </c>
      <c r="T106" s="682">
        <v>0</v>
      </c>
      <c r="U106" s="683">
        <v>0</v>
      </c>
      <c r="V106" s="684">
        <v>0</v>
      </c>
      <c r="W106" s="682">
        <v>0</v>
      </c>
      <c r="X106" s="683">
        <v>0</v>
      </c>
      <c r="Y106" s="684">
        <v>0</v>
      </c>
      <c r="Z106" s="682">
        <v>0</v>
      </c>
      <c r="AA106" s="683">
        <v>0</v>
      </c>
      <c r="AB106" s="684">
        <v>0</v>
      </c>
      <c r="AC106" s="682">
        <v>0</v>
      </c>
      <c r="AD106" s="683">
        <v>0</v>
      </c>
      <c r="AE106" s="684">
        <v>0</v>
      </c>
      <c r="AF106" s="685">
        <v>0</v>
      </c>
      <c r="AG106" s="686">
        <v>0</v>
      </c>
      <c r="AH106" s="687">
        <v>0</v>
      </c>
      <c r="AI106" s="685">
        <v>0</v>
      </c>
      <c r="AJ106" s="686">
        <v>0</v>
      </c>
      <c r="AK106" s="687">
        <v>0</v>
      </c>
      <c r="AL106" s="685">
        <v>0</v>
      </c>
      <c r="AM106" s="686">
        <v>0</v>
      </c>
      <c r="AN106" s="687">
        <v>0</v>
      </c>
      <c r="AO106" s="685">
        <v>0</v>
      </c>
      <c r="AP106" s="686">
        <v>0</v>
      </c>
      <c r="AQ106" s="687">
        <v>0</v>
      </c>
      <c r="AR106" s="688">
        <f t="shared" si="23"/>
        <v>0</v>
      </c>
      <c r="AS106" s="689">
        <f t="shared" si="21"/>
        <v>0</v>
      </c>
      <c r="AT106" s="690" t="e">
        <f t="shared" si="16"/>
        <v>#DIV/0!</v>
      </c>
      <c r="AU106" s="691">
        <f t="shared" si="17"/>
        <v>0</v>
      </c>
      <c r="AV106" s="692" t="e">
        <f t="shared" si="18"/>
        <v>#DIV/0!</v>
      </c>
      <c r="AW106" s="693">
        <f t="shared" si="22"/>
        <v>0</v>
      </c>
      <c r="AX106" s="694" t="e">
        <f t="shared" si="19"/>
        <v>#DIV/0!</v>
      </c>
      <c r="AY106" s="695">
        <f t="shared" si="25"/>
        <v>0</v>
      </c>
      <c r="AZ106" s="676">
        <f t="shared" si="15"/>
        <v>0</v>
      </c>
      <c r="BA106" s="677">
        <f t="shared" si="26"/>
        <v>0</v>
      </c>
      <c r="BB106" s="678">
        <f t="shared" si="20"/>
        <v>0</v>
      </c>
    </row>
    <row r="107" spans="1:54" ht="22.95" customHeight="1" x14ac:dyDescent="0.25">
      <c r="A107" s="387">
        <v>0</v>
      </c>
      <c r="B107" s="387">
        <v>0</v>
      </c>
      <c r="C107" s="679">
        <v>99</v>
      </c>
      <c r="D107" s="1148" t="s">
        <v>473</v>
      </c>
      <c r="E107" s="680" t="s">
        <v>474</v>
      </c>
      <c r="F107" s="681" t="s">
        <v>419</v>
      </c>
      <c r="G107" s="755" t="s">
        <v>475</v>
      </c>
      <c r="H107" s="682">
        <v>0</v>
      </c>
      <c r="I107" s="683">
        <v>0</v>
      </c>
      <c r="J107" s="684">
        <v>0</v>
      </c>
      <c r="K107" s="682">
        <v>0</v>
      </c>
      <c r="L107" s="683">
        <v>0</v>
      </c>
      <c r="M107" s="684">
        <v>0</v>
      </c>
      <c r="N107" s="682">
        <v>0</v>
      </c>
      <c r="O107" s="683">
        <v>0</v>
      </c>
      <c r="P107" s="684">
        <v>0</v>
      </c>
      <c r="Q107" s="682">
        <v>0</v>
      </c>
      <c r="R107" s="683">
        <v>0</v>
      </c>
      <c r="S107" s="684">
        <v>0</v>
      </c>
      <c r="T107" s="682">
        <v>0</v>
      </c>
      <c r="U107" s="683">
        <v>1</v>
      </c>
      <c r="V107" s="684">
        <v>0</v>
      </c>
      <c r="W107" s="682">
        <v>0</v>
      </c>
      <c r="X107" s="683">
        <v>0</v>
      </c>
      <c r="Y107" s="684">
        <v>0</v>
      </c>
      <c r="Z107" s="682">
        <v>1</v>
      </c>
      <c r="AA107" s="683">
        <v>0</v>
      </c>
      <c r="AB107" s="684">
        <v>1</v>
      </c>
      <c r="AC107" s="682">
        <v>0</v>
      </c>
      <c r="AD107" s="683">
        <v>0</v>
      </c>
      <c r="AE107" s="684">
        <v>0</v>
      </c>
      <c r="AF107" s="685">
        <v>0</v>
      </c>
      <c r="AG107" s="686">
        <v>0</v>
      </c>
      <c r="AH107" s="687">
        <v>0</v>
      </c>
      <c r="AI107" s="685">
        <v>0</v>
      </c>
      <c r="AJ107" s="686">
        <v>1</v>
      </c>
      <c r="AK107" s="687">
        <v>0</v>
      </c>
      <c r="AL107" s="685">
        <v>0</v>
      </c>
      <c r="AM107" s="686">
        <v>0</v>
      </c>
      <c r="AN107" s="687">
        <v>0</v>
      </c>
      <c r="AO107" s="685">
        <v>0</v>
      </c>
      <c r="AP107" s="686">
        <v>0</v>
      </c>
      <c r="AQ107" s="687">
        <v>0</v>
      </c>
      <c r="AR107" s="688">
        <f t="shared" si="23"/>
        <v>4</v>
      </c>
      <c r="AS107" s="689">
        <f t="shared" si="21"/>
        <v>1</v>
      </c>
      <c r="AT107" s="690">
        <f t="shared" si="16"/>
        <v>0.25</v>
      </c>
      <c r="AU107" s="691">
        <f t="shared" si="17"/>
        <v>2</v>
      </c>
      <c r="AV107" s="692">
        <f t="shared" si="18"/>
        <v>0.5</v>
      </c>
      <c r="AW107" s="693">
        <f t="shared" si="22"/>
        <v>1</v>
      </c>
      <c r="AX107" s="694">
        <f t="shared" si="19"/>
        <v>0.25</v>
      </c>
      <c r="AY107" s="695">
        <f t="shared" si="25"/>
        <v>3.0911901081916539E-4</v>
      </c>
      <c r="AZ107" s="676">
        <f t="shared" si="15"/>
        <v>6.1823802163833079E-4</v>
      </c>
      <c r="BA107" s="677">
        <f t="shared" si="26"/>
        <v>3.0911901081916539E-4</v>
      </c>
      <c r="BB107" s="678">
        <f t="shared" si="20"/>
        <v>1.0985992859104642E-3</v>
      </c>
    </row>
    <row r="108" spans="1:54" ht="22.95" customHeight="1" x14ac:dyDescent="0.25">
      <c r="A108" s="387">
        <v>0</v>
      </c>
      <c r="B108" s="387">
        <v>0</v>
      </c>
      <c r="C108" s="679">
        <v>100</v>
      </c>
      <c r="D108" s="1148" t="s">
        <v>476</v>
      </c>
      <c r="E108" s="680" t="s">
        <v>477</v>
      </c>
      <c r="F108" s="681" t="s">
        <v>478</v>
      </c>
      <c r="G108" s="755" t="s">
        <v>479</v>
      </c>
      <c r="H108" s="682">
        <v>0</v>
      </c>
      <c r="I108" s="683">
        <v>0</v>
      </c>
      <c r="J108" s="684">
        <v>0</v>
      </c>
      <c r="K108" s="682">
        <v>0</v>
      </c>
      <c r="L108" s="683">
        <v>0</v>
      </c>
      <c r="M108" s="684">
        <v>0</v>
      </c>
      <c r="N108" s="682">
        <v>0</v>
      </c>
      <c r="O108" s="683">
        <v>0</v>
      </c>
      <c r="P108" s="684">
        <v>0</v>
      </c>
      <c r="Q108" s="682">
        <v>0</v>
      </c>
      <c r="R108" s="683">
        <v>0</v>
      </c>
      <c r="S108" s="684">
        <v>0</v>
      </c>
      <c r="T108" s="682">
        <v>0</v>
      </c>
      <c r="U108" s="683">
        <v>0</v>
      </c>
      <c r="V108" s="684">
        <v>0</v>
      </c>
      <c r="W108" s="682">
        <v>0</v>
      </c>
      <c r="X108" s="683">
        <v>0</v>
      </c>
      <c r="Y108" s="684">
        <v>0</v>
      </c>
      <c r="Z108" s="682">
        <v>0</v>
      </c>
      <c r="AA108" s="683">
        <v>0</v>
      </c>
      <c r="AB108" s="684">
        <v>1</v>
      </c>
      <c r="AC108" s="682">
        <v>0</v>
      </c>
      <c r="AD108" s="683">
        <v>0</v>
      </c>
      <c r="AE108" s="684">
        <v>0</v>
      </c>
      <c r="AF108" s="685">
        <v>0</v>
      </c>
      <c r="AG108" s="686">
        <v>0</v>
      </c>
      <c r="AH108" s="687">
        <v>0</v>
      </c>
      <c r="AI108" s="685">
        <v>1</v>
      </c>
      <c r="AJ108" s="686">
        <v>0</v>
      </c>
      <c r="AK108" s="687">
        <v>0</v>
      </c>
      <c r="AL108" s="685">
        <v>0</v>
      </c>
      <c r="AM108" s="686">
        <v>0</v>
      </c>
      <c r="AN108" s="687">
        <v>0</v>
      </c>
      <c r="AO108" s="685">
        <v>0</v>
      </c>
      <c r="AP108" s="686">
        <v>0</v>
      </c>
      <c r="AQ108" s="687">
        <v>1</v>
      </c>
      <c r="AR108" s="688">
        <f t="shared" si="23"/>
        <v>3</v>
      </c>
      <c r="AS108" s="689">
        <f t="shared" si="21"/>
        <v>1</v>
      </c>
      <c r="AT108" s="690">
        <f t="shared" si="16"/>
        <v>0.33333333333333331</v>
      </c>
      <c r="AU108" s="691">
        <f t="shared" si="17"/>
        <v>0</v>
      </c>
      <c r="AV108" s="692">
        <f t="shared" si="18"/>
        <v>0</v>
      </c>
      <c r="AW108" s="693">
        <f t="shared" si="22"/>
        <v>2</v>
      </c>
      <c r="AX108" s="694">
        <f t="shared" si="19"/>
        <v>0.66666666666666663</v>
      </c>
      <c r="AY108" s="695">
        <f t="shared" si="25"/>
        <v>3.0911901081916539E-4</v>
      </c>
      <c r="AZ108" s="676">
        <f t="shared" si="15"/>
        <v>0</v>
      </c>
      <c r="BA108" s="677">
        <f t="shared" si="26"/>
        <v>6.1823802163833079E-4</v>
      </c>
      <c r="BB108" s="678">
        <f t="shared" si="20"/>
        <v>8.2394946443284812E-4</v>
      </c>
    </row>
    <row r="109" spans="1:54" ht="25.2" customHeight="1" x14ac:dyDescent="0.25">
      <c r="A109" s="387">
        <v>0</v>
      </c>
      <c r="B109" s="387">
        <v>0</v>
      </c>
      <c r="C109" s="679">
        <v>101</v>
      </c>
      <c r="D109" s="1148" t="s">
        <v>480</v>
      </c>
      <c r="E109" s="680" t="s">
        <v>481</v>
      </c>
      <c r="F109" s="681" t="s">
        <v>482</v>
      </c>
      <c r="G109" s="759" t="s">
        <v>483</v>
      </c>
      <c r="H109" s="682">
        <v>0</v>
      </c>
      <c r="I109" s="683">
        <v>0</v>
      </c>
      <c r="J109" s="684">
        <v>0</v>
      </c>
      <c r="K109" s="682">
        <v>0</v>
      </c>
      <c r="L109" s="683">
        <v>0</v>
      </c>
      <c r="M109" s="684">
        <v>0</v>
      </c>
      <c r="N109" s="682">
        <v>0</v>
      </c>
      <c r="O109" s="683">
        <v>0</v>
      </c>
      <c r="P109" s="684">
        <v>0</v>
      </c>
      <c r="Q109" s="682">
        <v>0</v>
      </c>
      <c r="R109" s="683">
        <v>1</v>
      </c>
      <c r="S109" s="684">
        <v>0</v>
      </c>
      <c r="T109" s="682">
        <v>0</v>
      </c>
      <c r="U109" s="683">
        <v>0</v>
      </c>
      <c r="V109" s="684">
        <v>0</v>
      </c>
      <c r="W109" s="682">
        <v>0</v>
      </c>
      <c r="X109" s="683">
        <v>0</v>
      </c>
      <c r="Y109" s="684">
        <v>0</v>
      </c>
      <c r="Z109" s="682">
        <v>0</v>
      </c>
      <c r="AA109" s="683">
        <v>0</v>
      </c>
      <c r="AB109" s="684">
        <v>0</v>
      </c>
      <c r="AC109" s="682">
        <v>0</v>
      </c>
      <c r="AD109" s="683">
        <v>0</v>
      </c>
      <c r="AE109" s="684">
        <v>0</v>
      </c>
      <c r="AF109" s="685">
        <v>0</v>
      </c>
      <c r="AG109" s="686">
        <v>0</v>
      </c>
      <c r="AH109" s="687">
        <v>0</v>
      </c>
      <c r="AI109" s="685">
        <v>0</v>
      </c>
      <c r="AJ109" s="686">
        <v>0</v>
      </c>
      <c r="AK109" s="687">
        <v>0</v>
      </c>
      <c r="AL109" s="685">
        <v>0</v>
      </c>
      <c r="AM109" s="686">
        <v>0</v>
      </c>
      <c r="AN109" s="687">
        <v>0</v>
      </c>
      <c r="AO109" s="685">
        <v>0</v>
      </c>
      <c r="AP109" s="686">
        <v>0</v>
      </c>
      <c r="AQ109" s="687">
        <v>0</v>
      </c>
      <c r="AR109" s="688">
        <f t="shared" si="23"/>
        <v>1</v>
      </c>
      <c r="AS109" s="689">
        <f t="shared" si="21"/>
        <v>0</v>
      </c>
      <c r="AT109" s="690">
        <f t="shared" si="16"/>
        <v>0</v>
      </c>
      <c r="AU109" s="691">
        <f t="shared" si="17"/>
        <v>1</v>
      </c>
      <c r="AV109" s="692">
        <f t="shared" si="18"/>
        <v>1</v>
      </c>
      <c r="AW109" s="693">
        <f t="shared" si="22"/>
        <v>0</v>
      </c>
      <c r="AX109" s="694">
        <f t="shared" si="19"/>
        <v>0</v>
      </c>
      <c r="AY109" s="695">
        <f t="shared" si="25"/>
        <v>0</v>
      </c>
      <c r="AZ109" s="676">
        <f t="shared" si="15"/>
        <v>3.0911901081916539E-4</v>
      </c>
      <c r="BA109" s="677">
        <f t="shared" si="26"/>
        <v>0</v>
      </c>
      <c r="BB109" s="678">
        <f t="shared" si="20"/>
        <v>2.7464982147761604E-4</v>
      </c>
    </row>
    <row r="110" spans="1:54" ht="22.95" customHeight="1" x14ac:dyDescent="0.25">
      <c r="A110" s="387">
        <v>0</v>
      </c>
      <c r="B110" s="387">
        <v>0</v>
      </c>
      <c r="C110" s="679">
        <v>102</v>
      </c>
      <c r="D110" s="1148" t="s">
        <v>484</v>
      </c>
      <c r="E110" s="680" t="s">
        <v>248</v>
      </c>
      <c r="F110" s="681" t="s">
        <v>212</v>
      </c>
      <c r="G110" s="755" t="s">
        <v>485</v>
      </c>
      <c r="H110" s="682">
        <v>0</v>
      </c>
      <c r="I110" s="683">
        <v>0</v>
      </c>
      <c r="J110" s="684">
        <v>0</v>
      </c>
      <c r="K110" s="682">
        <v>0</v>
      </c>
      <c r="L110" s="683">
        <v>0</v>
      </c>
      <c r="M110" s="684">
        <v>0</v>
      </c>
      <c r="N110" s="682">
        <v>0</v>
      </c>
      <c r="O110" s="683">
        <v>0</v>
      </c>
      <c r="P110" s="684">
        <v>0</v>
      </c>
      <c r="Q110" s="682">
        <v>0</v>
      </c>
      <c r="R110" s="683">
        <v>0</v>
      </c>
      <c r="S110" s="684">
        <v>0</v>
      </c>
      <c r="T110" s="682">
        <v>0</v>
      </c>
      <c r="U110" s="683">
        <v>0</v>
      </c>
      <c r="V110" s="684">
        <v>1</v>
      </c>
      <c r="W110" s="682">
        <v>1</v>
      </c>
      <c r="X110" s="683">
        <v>0</v>
      </c>
      <c r="Y110" s="684">
        <v>0</v>
      </c>
      <c r="Z110" s="682">
        <v>0</v>
      </c>
      <c r="AA110" s="683">
        <v>0</v>
      </c>
      <c r="AB110" s="684">
        <v>1</v>
      </c>
      <c r="AC110" s="682">
        <v>1</v>
      </c>
      <c r="AD110" s="683">
        <v>1</v>
      </c>
      <c r="AE110" s="684">
        <v>0</v>
      </c>
      <c r="AF110" s="685">
        <v>0</v>
      </c>
      <c r="AG110" s="686">
        <v>0</v>
      </c>
      <c r="AH110" s="687">
        <v>0</v>
      </c>
      <c r="AI110" s="685">
        <v>0</v>
      </c>
      <c r="AJ110" s="686">
        <v>0</v>
      </c>
      <c r="AK110" s="687">
        <v>0</v>
      </c>
      <c r="AL110" s="685">
        <v>0</v>
      </c>
      <c r="AM110" s="686">
        <v>0</v>
      </c>
      <c r="AN110" s="687">
        <v>0</v>
      </c>
      <c r="AO110" s="685">
        <v>0</v>
      </c>
      <c r="AP110" s="686">
        <v>0</v>
      </c>
      <c r="AQ110" s="687">
        <v>0</v>
      </c>
      <c r="AR110" s="688">
        <f t="shared" si="23"/>
        <v>5</v>
      </c>
      <c r="AS110" s="689">
        <f t="shared" si="21"/>
        <v>2</v>
      </c>
      <c r="AT110" s="690">
        <f t="shared" si="16"/>
        <v>0.4</v>
      </c>
      <c r="AU110" s="691">
        <f t="shared" si="17"/>
        <v>1</v>
      </c>
      <c r="AV110" s="692">
        <f t="shared" si="18"/>
        <v>0.2</v>
      </c>
      <c r="AW110" s="693">
        <f t="shared" si="22"/>
        <v>2</v>
      </c>
      <c r="AX110" s="694">
        <f t="shared" si="19"/>
        <v>0.4</v>
      </c>
      <c r="AY110" s="695">
        <f t="shared" si="25"/>
        <v>6.1823802163833079E-4</v>
      </c>
      <c r="AZ110" s="676">
        <f t="shared" si="15"/>
        <v>3.0911901081916539E-4</v>
      </c>
      <c r="BA110" s="677">
        <f t="shared" si="26"/>
        <v>6.1823802163833079E-4</v>
      </c>
      <c r="BB110" s="678">
        <f t="shared" si="20"/>
        <v>1.3732491073880802E-3</v>
      </c>
    </row>
    <row r="111" spans="1:54" ht="22.95" customHeight="1" x14ac:dyDescent="0.25">
      <c r="C111" s="679">
        <v>103</v>
      </c>
      <c r="D111" s="1148" t="s">
        <v>486</v>
      </c>
      <c r="E111" s="680" t="s">
        <v>487</v>
      </c>
      <c r="F111" s="681" t="s">
        <v>234</v>
      </c>
      <c r="G111" s="755" t="s">
        <v>488</v>
      </c>
      <c r="H111" s="682">
        <v>0</v>
      </c>
      <c r="I111" s="683">
        <v>0</v>
      </c>
      <c r="J111" s="684">
        <v>0</v>
      </c>
      <c r="K111" s="682">
        <v>0</v>
      </c>
      <c r="L111" s="683">
        <v>0</v>
      </c>
      <c r="M111" s="684">
        <v>0</v>
      </c>
      <c r="N111" s="682">
        <v>0</v>
      </c>
      <c r="O111" s="683">
        <v>0</v>
      </c>
      <c r="P111" s="684">
        <v>0</v>
      </c>
      <c r="Q111" s="682">
        <v>0</v>
      </c>
      <c r="R111" s="683">
        <v>0</v>
      </c>
      <c r="S111" s="684">
        <v>0</v>
      </c>
      <c r="T111" s="682">
        <v>0</v>
      </c>
      <c r="U111" s="683">
        <v>0</v>
      </c>
      <c r="V111" s="684">
        <v>0</v>
      </c>
      <c r="W111" s="682">
        <v>0</v>
      </c>
      <c r="X111" s="683">
        <v>0</v>
      </c>
      <c r="Y111" s="684">
        <v>0</v>
      </c>
      <c r="Z111" s="682">
        <v>0</v>
      </c>
      <c r="AA111" s="683">
        <v>0</v>
      </c>
      <c r="AB111" s="684">
        <v>0</v>
      </c>
      <c r="AC111" s="682">
        <v>0</v>
      </c>
      <c r="AD111" s="683">
        <v>0</v>
      </c>
      <c r="AE111" s="684">
        <v>0</v>
      </c>
      <c r="AF111" s="685">
        <v>0</v>
      </c>
      <c r="AG111" s="686">
        <v>0</v>
      </c>
      <c r="AH111" s="687">
        <v>0</v>
      </c>
      <c r="AI111" s="685">
        <v>0</v>
      </c>
      <c r="AJ111" s="686">
        <v>0</v>
      </c>
      <c r="AK111" s="687">
        <v>0</v>
      </c>
      <c r="AL111" s="685">
        <v>0</v>
      </c>
      <c r="AM111" s="686">
        <v>0</v>
      </c>
      <c r="AN111" s="687">
        <v>0</v>
      </c>
      <c r="AO111" s="685">
        <v>0</v>
      </c>
      <c r="AP111" s="686">
        <v>0</v>
      </c>
      <c r="AQ111" s="687">
        <v>0</v>
      </c>
      <c r="AR111" s="688">
        <f t="shared" si="23"/>
        <v>0</v>
      </c>
      <c r="AS111" s="689">
        <f t="shared" si="21"/>
        <v>0</v>
      </c>
      <c r="AT111" s="690" t="e">
        <f t="shared" si="16"/>
        <v>#DIV/0!</v>
      </c>
      <c r="AU111" s="691">
        <f t="shared" si="17"/>
        <v>0</v>
      </c>
      <c r="AV111" s="692" t="e">
        <f t="shared" si="18"/>
        <v>#DIV/0!</v>
      </c>
      <c r="AW111" s="693">
        <f t="shared" si="22"/>
        <v>0</v>
      </c>
      <c r="AX111" s="694" t="e">
        <f t="shared" si="19"/>
        <v>#DIV/0!</v>
      </c>
      <c r="AY111" s="695">
        <f t="shared" si="25"/>
        <v>0</v>
      </c>
      <c r="AZ111" s="676">
        <f t="shared" si="15"/>
        <v>0</v>
      </c>
      <c r="BA111" s="677">
        <f t="shared" si="26"/>
        <v>0</v>
      </c>
      <c r="BB111" s="678">
        <f t="shared" si="20"/>
        <v>0</v>
      </c>
    </row>
    <row r="112" spans="1:54" ht="22.95" customHeight="1" x14ac:dyDescent="0.25">
      <c r="A112" s="387">
        <v>0</v>
      </c>
      <c r="B112" s="387">
        <v>0</v>
      </c>
      <c r="C112" s="679">
        <v>104</v>
      </c>
      <c r="D112" s="1148" t="s">
        <v>489</v>
      </c>
      <c r="E112" s="680" t="s">
        <v>490</v>
      </c>
      <c r="F112" s="681" t="s">
        <v>398</v>
      </c>
      <c r="G112" s="755" t="s">
        <v>491</v>
      </c>
      <c r="H112" s="682">
        <v>18</v>
      </c>
      <c r="I112" s="683">
        <v>0</v>
      </c>
      <c r="J112" s="684">
        <v>8</v>
      </c>
      <c r="K112" s="682">
        <v>17</v>
      </c>
      <c r="L112" s="683">
        <v>7</v>
      </c>
      <c r="M112" s="684">
        <v>16</v>
      </c>
      <c r="N112" s="682">
        <v>12</v>
      </c>
      <c r="O112" s="683">
        <v>7</v>
      </c>
      <c r="P112" s="684">
        <v>17</v>
      </c>
      <c r="Q112" s="682">
        <v>15</v>
      </c>
      <c r="R112" s="683">
        <v>6</v>
      </c>
      <c r="S112" s="684">
        <v>13</v>
      </c>
      <c r="T112" s="682">
        <v>30</v>
      </c>
      <c r="U112" s="683">
        <v>12</v>
      </c>
      <c r="V112" s="684">
        <v>25</v>
      </c>
      <c r="W112" s="682">
        <v>32</v>
      </c>
      <c r="X112" s="683">
        <v>17</v>
      </c>
      <c r="Y112" s="684">
        <v>18</v>
      </c>
      <c r="Z112" s="682">
        <v>19</v>
      </c>
      <c r="AA112" s="683">
        <v>13</v>
      </c>
      <c r="AB112" s="684">
        <v>13</v>
      </c>
      <c r="AC112" s="682">
        <v>19</v>
      </c>
      <c r="AD112" s="683">
        <v>11</v>
      </c>
      <c r="AE112" s="684">
        <v>15</v>
      </c>
      <c r="AF112" s="685">
        <v>28</v>
      </c>
      <c r="AG112" s="686">
        <v>17</v>
      </c>
      <c r="AH112" s="687">
        <v>15</v>
      </c>
      <c r="AI112" s="685">
        <v>19</v>
      </c>
      <c r="AJ112" s="686">
        <v>12</v>
      </c>
      <c r="AK112" s="687">
        <v>12</v>
      </c>
      <c r="AL112" s="685">
        <v>28</v>
      </c>
      <c r="AM112" s="686">
        <v>15</v>
      </c>
      <c r="AN112" s="687">
        <v>15</v>
      </c>
      <c r="AO112" s="685">
        <v>12</v>
      </c>
      <c r="AP112" s="686">
        <v>5</v>
      </c>
      <c r="AQ112" s="687">
        <v>12</v>
      </c>
      <c r="AR112" s="688">
        <f t="shared" si="23"/>
        <v>550</v>
      </c>
      <c r="AS112" s="689">
        <f t="shared" si="21"/>
        <v>249</v>
      </c>
      <c r="AT112" s="690">
        <f t="shared" si="16"/>
        <v>0.4527272727272727</v>
      </c>
      <c r="AU112" s="691">
        <f t="shared" si="17"/>
        <v>122</v>
      </c>
      <c r="AV112" s="692">
        <f t="shared" si="18"/>
        <v>0.22181818181818183</v>
      </c>
      <c r="AW112" s="693">
        <f t="shared" si="22"/>
        <v>179</v>
      </c>
      <c r="AX112" s="694">
        <f t="shared" si="19"/>
        <v>0.32545454545454544</v>
      </c>
      <c r="AY112" s="695">
        <f>AS112/SUM($AR$28:$AR$113)</f>
        <v>7.6970633693972182E-2</v>
      </c>
      <c r="AZ112" s="676">
        <f t="shared" si="15"/>
        <v>3.7712519319938173E-2</v>
      </c>
      <c r="BA112" s="677">
        <f t="shared" si="26"/>
        <v>5.5332302936630599E-2</v>
      </c>
      <c r="BB112" s="678">
        <f t="shared" si="20"/>
        <v>0.15105740181268881</v>
      </c>
    </row>
    <row r="113" spans="1:55" ht="22.95" customHeight="1" thickBot="1" x14ac:dyDescent="0.3">
      <c r="A113" s="387">
        <v>0</v>
      </c>
      <c r="B113" s="387">
        <v>0</v>
      </c>
      <c r="C113" s="679">
        <v>105</v>
      </c>
      <c r="D113" s="1148" t="s">
        <v>492</v>
      </c>
      <c r="E113" s="680" t="s">
        <v>487</v>
      </c>
      <c r="F113" s="681" t="s">
        <v>350</v>
      </c>
      <c r="G113" s="762" t="s">
        <v>493</v>
      </c>
      <c r="H113" s="701">
        <v>0</v>
      </c>
      <c r="I113" s="702">
        <v>2</v>
      </c>
      <c r="J113" s="703">
        <v>0</v>
      </c>
      <c r="K113" s="701">
        <v>0</v>
      </c>
      <c r="L113" s="702">
        <v>0</v>
      </c>
      <c r="M113" s="703">
        <v>0</v>
      </c>
      <c r="N113" s="701">
        <v>0</v>
      </c>
      <c r="O113" s="702">
        <v>0</v>
      </c>
      <c r="P113" s="703">
        <v>0</v>
      </c>
      <c r="Q113" s="701">
        <v>0</v>
      </c>
      <c r="R113" s="702">
        <v>0</v>
      </c>
      <c r="S113" s="703">
        <v>0</v>
      </c>
      <c r="T113" s="701">
        <v>0</v>
      </c>
      <c r="U113" s="702">
        <v>0</v>
      </c>
      <c r="V113" s="703">
        <v>0</v>
      </c>
      <c r="W113" s="701">
        <v>0</v>
      </c>
      <c r="X113" s="702">
        <v>0</v>
      </c>
      <c r="Y113" s="703">
        <v>0</v>
      </c>
      <c r="Z113" s="701">
        <v>0</v>
      </c>
      <c r="AA113" s="702">
        <v>0</v>
      </c>
      <c r="AB113" s="703">
        <v>0</v>
      </c>
      <c r="AC113" s="701">
        <v>0</v>
      </c>
      <c r="AD113" s="702">
        <v>0</v>
      </c>
      <c r="AE113" s="703">
        <v>0</v>
      </c>
      <c r="AF113" s="704">
        <v>0</v>
      </c>
      <c r="AG113" s="705">
        <v>0</v>
      </c>
      <c r="AH113" s="706">
        <v>0</v>
      </c>
      <c r="AI113" s="704">
        <v>0</v>
      </c>
      <c r="AJ113" s="705">
        <v>0</v>
      </c>
      <c r="AK113" s="706">
        <v>0</v>
      </c>
      <c r="AL113" s="704">
        <v>0</v>
      </c>
      <c r="AM113" s="705">
        <v>0</v>
      </c>
      <c r="AN113" s="706">
        <v>0</v>
      </c>
      <c r="AO113" s="704">
        <v>0</v>
      </c>
      <c r="AP113" s="705">
        <v>0</v>
      </c>
      <c r="AQ113" s="706">
        <v>0</v>
      </c>
      <c r="AR113" s="707">
        <f t="shared" si="23"/>
        <v>2</v>
      </c>
      <c r="AS113" s="689">
        <f t="shared" si="21"/>
        <v>0</v>
      </c>
      <c r="AT113" s="690">
        <f t="shared" si="16"/>
        <v>0</v>
      </c>
      <c r="AU113" s="691">
        <f t="shared" si="17"/>
        <v>2</v>
      </c>
      <c r="AV113" s="692">
        <f t="shared" si="18"/>
        <v>1</v>
      </c>
      <c r="AW113" s="693">
        <f t="shared" si="22"/>
        <v>0</v>
      </c>
      <c r="AX113" s="694">
        <f t="shared" si="19"/>
        <v>0</v>
      </c>
      <c r="AY113" s="695">
        <f>AS113/SUM($AR$28:$AR$113)</f>
        <v>0</v>
      </c>
      <c r="AZ113" s="676">
        <f t="shared" si="15"/>
        <v>6.1823802163833079E-4</v>
      </c>
      <c r="BA113" s="677">
        <f t="shared" si="26"/>
        <v>0</v>
      </c>
      <c r="BB113" s="678">
        <f t="shared" si="20"/>
        <v>5.4929964295523208E-4</v>
      </c>
    </row>
    <row r="114" spans="1:55" s="734" customFormat="1" ht="33" customHeight="1" thickBot="1" x14ac:dyDescent="0.3">
      <c r="A114" s="387">
        <v>0</v>
      </c>
      <c r="B114" s="387">
        <v>0</v>
      </c>
      <c r="C114" s="636"/>
      <c r="D114" s="387"/>
      <c r="E114" s="637"/>
      <c r="F114" s="637"/>
      <c r="G114" s="725" t="s">
        <v>494</v>
      </c>
      <c r="H114" s="726">
        <f t="shared" ref="H114:AQ114" si="27">SUM(H10:H113)</f>
        <v>119</v>
      </c>
      <c r="I114" s="727">
        <f t="shared" si="27"/>
        <v>43</v>
      </c>
      <c r="J114" s="728">
        <f t="shared" si="27"/>
        <v>81</v>
      </c>
      <c r="K114" s="726">
        <f t="shared" ref="K114:U114" si="28">SUM(K10:K113)</f>
        <v>136</v>
      </c>
      <c r="L114" s="727">
        <f t="shared" si="28"/>
        <v>60</v>
      </c>
      <c r="M114" s="728">
        <f t="shared" si="28"/>
        <v>96</v>
      </c>
      <c r="N114" s="726">
        <f t="shared" si="28"/>
        <v>161</v>
      </c>
      <c r="O114" s="727">
        <f t="shared" si="28"/>
        <v>62</v>
      </c>
      <c r="P114" s="728">
        <f t="shared" si="28"/>
        <v>97</v>
      </c>
      <c r="Q114" s="726">
        <f t="shared" si="28"/>
        <v>148</v>
      </c>
      <c r="R114" s="727">
        <f t="shared" si="28"/>
        <v>63</v>
      </c>
      <c r="S114" s="728">
        <f t="shared" si="28"/>
        <v>84</v>
      </c>
      <c r="T114" s="726">
        <f t="shared" si="28"/>
        <v>195</v>
      </c>
      <c r="U114" s="727">
        <f t="shared" si="28"/>
        <v>68</v>
      </c>
      <c r="V114" s="728">
        <f t="shared" si="27"/>
        <v>120</v>
      </c>
      <c r="W114" s="726">
        <f t="shared" si="27"/>
        <v>174</v>
      </c>
      <c r="X114" s="727">
        <f t="shared" si="27"/>
        <v>76</v>
      </c>
      <c r="Y114" s="728">
        <f t="shared" si="27"/>
        <v>93</v>
      </c>
      <c r="Z114" s="726">
        <f t="shared" si="27"/>
        <v>124</v>
      </c>
      <c r="AA114" s="727">
        <f t="shared" si="27"/>
        <v>87</v>
      </c>
      <c r="AB114" s="728">
        <f t="shared" si="27"/>
        <v>105</v>
      </c>
      <c r="AC114" s="726">
        <f t="shared" si="27"/>
        <v>134</v>
      </c>
      <c r="AD114" s="727">
        <f t="shared" si="27"/>
        <v>51</v>
      </c>
      <c r="AE114" s="728">
        <f t="shared" si="27"/>
        <v>89</v>
      </c>
      <c r="AF114" s="726">
        <f t="shared" si="27"/>
        <v>152</v>
      </c>
      <c r="AG114" s="727">
        <f t="shared" si="27"/>
        <v>85</v>
      </c>
      <c r="AH114" s="728">
        <f t="shared" si="27"/>
        <v>76</v>
      </c>
      <c r="AI114" s="726">
        <f t="shared" si="27"/>
        <v>136</v>
      </c>
      <c r="AJ114" s="727">
        <f t="shared" si="27"/>
        <v>88</v>
      </c>
      <c r="AK114" s="728">
        <f t="shared" si="27"/>
        <v>107</v>
      </c>
      <c r="AL114" s="726">
        <f t="shared" si="27"/>
        <v>155</v>
      </c>
      <c r="AM114" s="727">
        <f t="shared" si="27"/>
        <v>63</v>
      </c>
      <c r="AN114" s="728">
        <f t="shared" si="27"/>
        <v>76</v>
      </c>
      <c r="AO114" s="726">
        <f t="shared" si="27"/>
        <v>124</v>
      </c>
      <c r="AP114" s="727">
        <f t="shared" si="27"/>
        <v>49</v>
      </c>
      <c r="AQ114" s="728">
        <f t="shared" si="27"/>
        <v>64</v>
      </c>
      <c r="AR114" s="729">
        <f t="shared" si="23"/>
        <v>3641</v>
      </c>
      <c r="AS114" s="730">
        <f>H114+K114+N114+Q114+T114+W114+Z114+AC114+AF114+AI114+AL114+AO114</f>
        <v>1758</v>
      </c>
      <c r="AT114" s="731">
        <f t="shared" si="16"/>
        <v>0.48283438615764901</v>
      </c>
      <c r="AU114" s="730">
        <f>I114+L114+O114+R114+U114+X114+AA114+AD114+AG114+AJ114+AM114+AP114</f>
        <v>795</v>
      </c>
      <c r="AV114" s="731">
        <f t="shared" si="18"/>
        <v>0.21834660807470474</v>
      </c>
      <c r="AW114" s="730">
        <f>J114+M114+P114+S114+V114+Y114+AB114+AE114+AH114+AK114+AN114+AQ114</f>
        <v>1088</v>
      </c>
      <c r="AX114" s="731">
        <f t="shared" si="19"/>
        <v>0.29881900576764625</v>
      </c>
      <c r="AY114" s="730">
        <f>AS114/SUM($AR$28:$AR$113)</f>
        <v>0.54343122102009278</v>
      </c>
      <c r="AZ114" s="730">
        <f t="shared" si="15"/>
        <v>0.24574961360123648</v>
      </c>
      <c r="BA114" s="730">
        <f t="shared" si="26"/>
        <v>0.33632148377125193</v>
      </c>
      <c r="BB114" s="732">
        <f t="shared" si="20"/>
        <v>1</v>
      </c>
      <c r="BC114" s="733" t="s">
        <v>99</v>
      </c>
    </row>
    <row r="115" spans="1:55" s="734" customFormat="1" ht="33" customHeight="1" thickBot="1" x14ac:dyDescent="0.3">
      <c r="A115" s="387"/>
      <c r="B115" s="387"/>
      <c r="C115" s="636"/>
      <c r="D115" s="387"/>
      <c r="E115" s="637"/>
      <c r="F115" s="637"/>
      <c r="G115" s="735" t="s">
        <v>495</v>
      </c>
      <c r="H115" s="736">
        <f t="shared" ref="H115:AQ115" si="29">SUM(H10:H27)</f>
        <v>2</v>
      </c>
      <c r="I115" s="737">
        <f t="shared" si="29"/>
        <v>11</v>
      </c>
      <c r="J115" s="738">
        <f t="shared" si="29"/>
        <v>9</v>
      </c>
      <c r="K115" s="736">
        <f t="shared" si="29"/>
        <v>8</v>
      </c>
      <c r="L115" s="737">
        <f t="shared" si="29"/>
        <v>9</v>
      </c>
      <c r="M115" s="738">
        <f t="shared" si="29"/>
        <v>14</v>
      </c>
      <c r="N115" s="736">
        <f t="shared" si="29"/>
        <v>14</v>
      </c>
      <c r="O115" s="737">
        <f t="shared" si="29"/>
        <v>10</v>
      </c>
      <c r="P115" s="738">
        <f t="shared" si="29"/>
        <v>14</v>
      </c>
      <c r="Q115" s="736">
        <f t="shared" si="29"/>
        <v>14</v>
      </c>
      <c r="R115" s="737">
        <f t="shared" si="29"/>
        <v>9</v>
      </c>
      <c r="S115" s="738">
        <f t="shared" si="29"/>
        <v>10</v>
      </c>
      <c r="T115" s="736">
        <f t="shared" si="29"/>
        <v>24</v>
      </c>
      <c r="U115" s="737">
        <f t="shared" si="29"/>
        <v>8</v>
      </c>
      <c r="V115" s="738">
        <f t="shared" si="29"/>
        <v>17</v>
      </c>
      <c r="W115" s="736">
        <f t="shared" si="29"/>
        <v>15</v>
      </c>
      <c r="X115" s="737">
        <f t="shared" si="29"/>
        <v>10</v>
      </c>
      <c r="Y115" s="738">
        <f t="shared" si="29"/>
        <v>11</v>
      </c>
      <c r="Z115" s="736">
        <f t="shared" si="29"/>
        <v>11</v>
      </c>
      <c r="AA115" s="737">
        <f t="shared" si="29"/>
        <v>13</v>
      </c>
      <c r="AB115" s="738">
        <f t="shared" si="29"/>
        <v>16</v>
      </c>
      <c r="AC115" s="736">
        <f t="shared" si="29"/>
        <v>18</v>
      </c>
      <c r="AD115" s="737">
        <f t="shared" si="29"/>
        <v>5</v>
      </c>
      <c r="AE115" s="738">
        <f t="shared" si="29"/>
        <v>9</v>
      </c>
      <c r="AF115" s="736">
        <f t="shared" si="29"/>
        <v>20</v>
      </c>
      <c r="AG115" s="737">
        <f t="shared" si="29"/>
        <v>7</v>
      </c>
      <c r="AH115" s="738">
        <f t="shared" si="29"/>
        <v>7</v>
      </c>
      <c r="AI115" s="736">
        <f t="shared" si="29"/>
        <v>14</v>
      </c>
      <c r="AJ115" s="737">
        <f t="shared" si="29"/>
        <v>5</v>
      </c>
      <c r="AK115" s="738">
        <f t="shared" si="29"/>
        <v>11</v>
      </c>
      <c r="AL115" s="736">
        <f t="shared" si="29"/>
        <v>15</v>
      </c>
      <c r="AM115" s="737">
        <f t="shared" si="29"/>
        <v>4</v>
      </c>
      <c r="AN115" s="738">
        <f t="shared" si="29"/>
        <v>13</v>
      </c>
      <c r="AO115" s="736">
        <f t="shared" si="29"/>
        <v>14</v>
      </c>
      <c r="AP115" s="737">
        <f t="shared" si="29"/>
        <v>9</v>
      </c>
      <c r="AQ115" s="738">
        <f t="shared" si="29"/>
        <v>6</v>
      </c>
      <c r="AR115" s="772">
        <f t="shared" si="23"/>
        <v>406</v>
      </c>
      <c r="AS115" s="773">
        <f>H115+K115+N115+Q115+T115+W115+Z115+AC115+AF115+AI115+AL115+AO115</f>
        <v>169</v>
      </c>
      <c r="AT115" s="774">
        <f t="shared" si="16"/>
        <v>0.41625615763546797</v>
      </c>
      <c r="AU115" s="773">
        <f>I115+L115+O115+R115+U115+X115+AA115+AD115+AG115+AJ115+AM115+AP115</f>
        <v>100</v>
      </c>
      <c r="AV115" s="774">
        <f t="shared" si="18"/>
        <v>0.24630541871921183</v>
      </c>
      <c r="AW115" s="773">
        <f t="shared" si="22"/>
        <v>137</v>
      </c>
      <c r="AX115" s="774">
        <f t="shared" si="19"/>
        <v>0.33743842364532017</v>
      </c>
      <c r="AY115" s="773">
        <f>AS115/SUM($AR$28:$AR$113)</f>
        <v>5.2241112828438949E-2</v>
      </c>
      <c r="AZ115" s="773">
        <f t="shared" si="15"/>
        <v>3.0911901081916538E-2</v>
      </c>
      <c r="BA115" s="773">
        <f t="shared" si="26"/>
        <v>4.234930448222566E-2</v>
      </c>
      <c r="BB115" s="775">
        <f t="shared" si="20"/>
        <v>0.11150782751991212</v>
      </c>
      <c r="BC115" s="776" t="s">
        <v>496</v>
      </c>
    </row>
    <row r="116" spans="1:55" s="734" customFormat="1" ht="33" customHeight="1" thickBot="1" x14ac:dyDescent="0.3">
      <c r="A116" s="387">
        <v>0</v>
      </c>
      <c r="B116" s="387">
        <v>0</v>
      </c>
      <c r="C116" s="636"/>
      <c r="D116" s="387"/>
      <c r="E116" s="637"/>
      <c r="F116" s="637"/>
      <c r="G116" s="739" t="s">
        <v>497</v>
      </c>
      <c r="H116" s="740">
        <f t="shared" ref="H116:AQ116" si="30">SUM(H28:H113)</f>
        <v>117</v>
      </c>
      <c r="I116" s="741">
        <f t="shared" si="30"/>
        <v>32</v>
      </c>
      <c r="J116" s="742">
        <f t="shared" si="30"/>
        <v>72</v>
      </c>
      <c r="K116" s="740">
        <f t="shared" si="30"/>
        <v>128</v>
      </c>
      <c r="L116" s="741">
        <f t="shared" si="30"/>
        <v>51</v>
      </c>
      <c r="M116" s="742">
        <f t="shared" si="30"/>
        <v>82</v>
      </c>
      <c r="N116" s="740">
        <f t="shared" si="30"/>
        <v>147</v>
      </c>
      <c r="O116" s="741">
        <f t="shared" si="30"/>
        <v>52</v>
      </c>
      <c r="P116" s="742">
        <f t="shared" si="30"/>
        <v>83</v>
      </c>
      <c r="Q116" s="740">
        <f t="shared" si="30"/>
        <v>134</v>
      </c>
      <c r="R116" s="741">
        <f t="shared" si="30"/>
        <v>54</v>
      </c>
      <c r="S116" s="742">
        <f t="shared" si="30"/>
        <v>74</v>
      </c>
      <c r="T116" s="740">
        <f t="shared" si="30"/>
        <v>171</v>
      </c>
      <c r="U116" s="741">
        <f t="shared" si="30"/>
        <v>60</v>
      </c>
      <c r="V116" s="742">
        <f t="shared" si="30"/>
        <v>103</v>
      </c>
      <c r="W116" s="740">
        <f t="shared" si="30"/>
        <v>159</v>
      </c>
      <c r="X116" s="741">
        <f t="shared" si="30"/>
        <v>66</v>
      </c>
      <c r="Y116" s="742">
        <f t="shared" si="30"/>
        <v>82</v>
      </c>
      <c r="Z116" s="740">
        <f t="shared" si="30"/>
        <v>113</v>
      </c>
      <c r="AA116" s="741">
        <f t="shared" si="30"/>
        <v>74</v>
      </c>
      <c r="AB116" s="742">
        <f t="shared" si="30"/>
        <v>89</v>
      </c>
      <c r="AC116" s="740">
        <f t="shared" si="30"/>
        <v>116</v>
      </c>
      <c r="AD116" s="741">
        <f t="shared" si="30"/>
        <v>46</v>
      </c>
      <c r="AE116" s="742">
        <f t="shared" si="30"/>
        <v>80</v>
      </c>
      <c r="AF116" s="740">
        <f t="shared" si="30"/>
        <v>132</v>
      </c>
      <c r="AG116" s="741">
        <f t="shared" si="30"/>
        <v>78</v>
      </c>
      <c r="AH116" s="742">
        <f t="shared" si="30"/>
        <v>69</v>
      </c>
      <c r="AI116" s="740">
        <f t="shared" si="30"/>
        <v>122</v>
      </c>
      <c r="AJ116" s="741">
        <f t="shared" si="30"/>
        <v>83</v>
      </c>
      <c r="AK116" s="742">
        <f t="shared" si="30"/>
        <v>96</v>
      </c>
      <c r="AL116" s="740">
        <f t="shared" si="30"/>
        <v>140</v>
      </c>
      <c r="AM116" s="741">
        <f t="shared" si="30"/>
        <v>59</v>
      </c>
      <c r="AN116" s="742">
        <f t="shared" si="30"/>
        <v>63</v>
      </c>
      <c r="AO116" s="740">
        <f t="shared" si="30"/>
        <v>110</v>
      </c>
      <c r="AP116" s="741">
        <f t="shared" si="30"/>
        <v>40</v>
      </c>
      <c r="AQ116" s="742">
        <f t="shared" si="30"/>
        <v>58</v>
      </c>
      <c r="AR116" s="743">
        <f>SUM(H117:AQ117)</f>
        <v>3641</v>
      </c>
      <c r="AS116" s="734">
        <f>SUM(AS28:AS113)</f>
        <v>1589</v>
      </c>
      <c r="AT116" s="638">
        <f t="shared" si="16"/>
        <v>0.43641856632793191</v>
      </c>
      <c r="AU116" s="734">
        <f>SUM(AU28:AU113)</f>
        <v>695</v>
      </c>
      <c r="AV116" s="638">
        <f t="shared" si="18"/>
        <v>0.19088162592694316</v>
      </c>
      <c r="AW116" s="734">
        <f>SUM(AW28:AW113)</f>
        <v>951</v>
      </c>
      <c r="AX116" s="638">
        <f t="shared" si="19"/>
        <v>0.26119198022521284</v>
      </c>
      <c r="AY116" s="734">
        <f>AS116/SUM($AR$28:$AR$113)</f>
        <v>0.49119010819165376</v>
      </c>
      <c r="AZ116" s="387">
        <f t="shared" si="15"/>
        <v>0.21483771251931993</v>
      </c>
      <c r="BA116" s="387">
        <f t="shared" si="26"/>
        <v>0.29397217928902625</v>
      </c>
      <c r="BB116" s="639">
        <f t="shared" si="20"/>
        <v>1</v>
      </c>
      <c r="BC116" s="744" t="s">
        <v>498</v>
      </c>
    </row>
    <row r="117" spans="1:55" s="745" customFormat="1" ht="34.950000000000003" customHeight="1" thickBot="1" x14ac:dyDescent="0.3">
      <c r="A117" s="745">
        <v>0</v>
      </c>
      <c r="B117" s="745">
        <v>0</v>
      </c>
      <c r="C117" s="636"/>
      <c r="E117" s="746"/>
      <c r="F117" s="746"/>
      <c r="G117" s="746"/>
      <c r="H117" s="1023">
        <f>H114+I114+J114</f>
        <v>243</v>
      </c>
      <c r="I117" s="1024"/>
      <c r="J117" s="1025"/>
      <c r="K117" s="1020">
        <f t="shared" ref="K117" si="31">K114+L114+M114</f>
        <v>292</v>
      </c>
      <c r="L117" s="1021"/>
      <c r="M117" s="1022"/>
      <c r="N117" s="1020">
        <f t="shared" ref="N117" si="32">N114+O114+P114</f>
        <v>320</v>
      </c>
      <c r="O117" s="1021"/>
      <c r="P117" s="1022"/>
      <c r="Q117" s="1020">
        <f t="shared" ref="Q117" si="33">Q114+R114+S114</f>
        <v>295</v>
      </c>
      <c r="R117" s="1021"/>
      <c r="S117" s="1022"/>
      <c r="T117" s="1020">
        <f t="shared" ref="T117" si="34">T114+U114+V114</f>
        <v>383</v>
      </c>
      <c r="U117" s="1021"/>
      <c r="V117" s="1022"/>
      <c r="W117" s="1020">
        <f t="shared" ref="W117" si="35">W114+X114+Y114</f>
        <v>343</v>
      </c>
      <c r="X117" s="1021"/>
      <c r="Y117" s="1022"/>
      <c r="Z117" s="1020">
        <f t="shared" ref="Z117" si="36">Z114+AA114+AB114</f>
        <v>316</v>
      </c>
      <c r="AA117" s="1021"/>
      <c r="AB117" s="1022"/>
      <c r="AC117" s="1020">
        <f t="shared" ref="AC117" si="37">AC114+AD114+AE114</f>
        <v>274</v>
      </c>
      <c r="AD117" s="1021"/>
      <c r="AE117" s="1022"/>
      <c r="AF117" s="1020">
        <f t="shared" ref="AF117" si="38">AF114+AG114+AH114</f>
        <v>313</v>
      </c>
      <c r="AG117" s="1021"/>
      <c r="AH117" s="1022"/>
      <c r="AI117" s="1020">
        <f t="shared" ref="AI117" si="39">AI114+AJ114+AK114</f>
        <v>331</v>
      </c>
      <c r="AJ117" s="1021"/>
      <c r="AK117" s="1022"/>
      <c r="AL117" s="1020">
        <f t="shared" ref="AL117" si="40">AL114+AM114+AN114</f>
        <v>294</v>
      </c>
      <c r="AM117" s="1021"/>
      <c r="AN117" s="1022"/>
      <c r="AO117" s="1020">
        <f t="shared" ref="AO117" si="41">AO114+AP114+AQ114</f>
        <v>237</v>
      </c>
      <c r="AP117" s="1021"/>
      <c r="AQ117" s="1022"/>
      <c r="AR117" s="747"/>
      <c r="AT117" s="638" t="e">
        <f t="shared" si="16"/>
        <v>#DIV/0!</v>
      </c>
      <c r="AV117" s="638" t="e">
        <f t="shared" si="18"/>
        <v>#DIV/0!</v>
      </c>
      <c r="AX117" s="638" t="e">
        <f t="shared" si="19"/>
        <v>#DIV/0!</v>
      </c>
      <c r="AZ117" s="387">
        <f t="shared" si="15"/>
        <v>0</v>
      </c>
      <c r="BA117" s="387">
        <f t="shared" si="26"/>
        <v>0</v>
      </c>
      <c r="BB117" s="639"/>
      <c r="BC117" s="794" t="s">
        <v>500</v>
      </c>
    </row>
    <row r="118" spans="1:55" s="745" customFormat="1" ht="23.25" customHeight="1" x14ac:dyDescent="0.25">
      <c r="C118" s="636"/>
      <c r="E118" s="746"/>
      <c r="F118" s="746"/>
      <c r="G118" s="746"/>
      <c r="H118" s="748"/>
      <c r="I118" s="748"/>
      <c r="J118" s="748"/>
      <c r="K118" s="748"/>
      <c r="L118" s="748"/>
      <c r="M118" s="748"/>
      <c r="N118" s="748"/>
      <c r="O118" s="748"/>
      <c r="P118" s="748"/>
      <c r="Q118" s="748"/>
      <c r="R118" s="748"/>
      <c r="S118" s="748"/>
      <c r="T118" s="748"/>
      <c r="U118" s="748"/>
      <c r="V118" s="748"/>
      <c r="W118" s="748"/>
      <c r="X118" s="748"/>
      <c r="Y118" s="748"/>
      <c r="Z118" s="749"/>
      <c r="AA118" s="749"/>
      <c r="AB118" s="749"/>
      <c r="AC118" s="750"/>
      <c r="AD118" s="750"/>
      <c r="AE118" s="750"/>
      <c r="AF118" s="749"/>
      <c r="AG118" s="749"/>
      <c r="AH118" s="749"/>
      <c r="AI118" s="750"/>
      <c r="AJ118" s="750"/>
      <c r="AK118" s="750"/>
      <c r="AL118" s="749"/>
      <c r="AM118" s="749"/>
      <c r="AN118" s="749"/>
      <c r="AO118" s="750"/>
      <c r="AP118" s="750"/>
      <c r="AQ118" s="750"/>
      <c r="AR118" s="751"/>
      <c r="AT118" s="752"/>
      <c r="AV118" s="752"/>
      <c r="AX118" s="752"/>
      <c r="BB118" s="753"/>
    </row>
    <row r="119" spans="1:55" s="745" customFormat="1" ht="23.25" customHeight="1" x14ac:dyDescent="0.25">
      <c r="C119" s="636"/>
      <c r="E119" s="746"/>
      <c r="F119" s="746"/>
      <c r="G119" s="746"/>
      <c r="H119" s="748"/>
      <c r="I119" s="748"/>
      <c r="J119" s="748"/>
      <c r="K119" s="748"/>
      <c r="L119" s="748"/>
      <c r="M119" s="748"/>
      <c r="N119" s="748"/>
      <c r="O119" s="748"/>
      <c r="P119" s="748"/>
      <c r="Q119" s="748"/>
      <c r="R119" s="748"/>
      <c r="S119" s="748"/>
      <c r="T119" s="748"/>
      <c r="U119" s="748"/>
      <c r="V119" s="748"/>
      <c r="W119" s="748"/>
      <c r="X119" s="748"/>
      <c r="Y119" s="748"/>
      <c r="Z119" s="749"/>
      <c r="AA119" s="749"/>
      <c r="AB119" s="749"/>
      <c r="AC119" s="750"/>
      <c r="AD119" s="750"/>
      <c r="AE119" s="750"/>
      <c r="AF119" s="749"/>
      <c r="AG119" s="749"/>
      <c r="AH119" s="749"/>
      <c r="AI119" s="750"/>
      <c r="AJ119" s="750"/>
      <c r="AK119" s="750"/>
      <c r="AL119" s="749"/>
      <c r="AM119" s="749"/>
      <c r="AN119" s="749"/>
      <c r="AO119" s="750"/>
      <c r="AP119" s="750"/>
      <c r="AQ119" s="750"/>
      <c r="AR119" s="751"/>
      <c r="AT119" s="752"/>
      <c r="AV119" s="752"/>
      <c r="AX119" s="752"/>
      <c r="BB119" s="753"/>
    </row>
    <row r="120" spans="1:55" s="745" customFormat="1" ht="23.25" customHeight="1" x14ac:dyDescent="0.25">
      <c r="C120" s="636"/>
      <c r="E120" s="746"/>
      <c r="F120" s="746"/>
      <c r="G120" s="746"/>
      <c r="H120" s="748"/>
      <c r="I120" s="748"/>
      <c r="J120" s="748"/>
      <c r="K120" s="748"/>
      <c r="L120" s="748"/>
      <c r="M120" s="748"/>
      <c r="N120" s="748"/>
      <c r="O120" s="748"/>
      <c r="P120" s="748"/>
      <c r="Q120" s="748"/>
      <c r="R120" s="748"/>
      <c r="S120" s="748"/>
      <c r="T120" s="748"/>
      <c r="U120" s="748"/>
      <c r="V120" s="748"/>
      <c r="W120" s="748"/>
      <c r="X120" s="748"/>
      <c r="Y120" s="748"/>
      <c r="Z120" s="749"/>
      <c r="AA120" s="749"/>
      <c r="AB120" s="749"/>
      <c r="AC120" s="750"/>
      <c r="AD120" s="750"/>
      <c r="AE120" s="750"/>
      <c r="AF120" s="749"/>
      <c r="AG120" s="749"/>
      <c r="AH120" s="749"/>
      <c r="AI120" s="750"/>
      <c r="AJ120" s="750"/>
      <c r="AK120" s="750"/>
      <c r="AL120" s="749"/>
      <c r="AM120" s="749"/>
      <c r="AN120" s="749"/>
      <c r="AO120" s="750"/>
      <c r="AP120" s="750"/>
      <c r="AQ120" s="750"/>
      <c r="AR120" s="751"/>
      <c r="AT120" s="752"/>
      <c r="AV120" s="752"/>
      <c r="AX120" s="752"/>
      <c r="BB120" s="753"/>
    </row>
  </sheetData>
  <sheetProtection algorithmName="SHA-512" hashValue="RvH2QbP9v3xWEiqdK10A5mFxkVeFToAWhnTLdzEbkfog6GZzozKO82uo9TggfjUmE4wgH5a7Nl7d6EeIUdOqxw==" saltValue="g80zqqXIC1JwPHTBFzAk/A==" spinCount="100000" sheet="1" objects="1" scenarios="1" formatCells="0" formatColumns="0" insertColumns="0" insertRows="0" autoFilter="0"/>
  <mergeCells count="28">
    <mergeCell ref="AO8:AQ8"/>
    <mergeCell ref="F1:F7"/>
    <mergeCell ref="G1:AQ4"/>
    <mergeCell ref="G6:G7"/>
    <mergeCell ref="H6:AQ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AL8:AN8"/>
    <mergeCell ref="AO117:AQ117"/>
    <mergeCell ref="H117:J117"/>
    <mergeCell ref="K117:M117"/>
    <mergeCell ref="N117:P117"/>
    <mergeCell ref="Q117:S117"/>
    <mergeCell ref="T117:V117"/>
    <mergeCell ref="W117:Y117"/>
    <mergeCell ref="Z117:AB117"/>
    <mergeCell ref="AC117:AE117"/>
    <mergeCell ref="AF117:AH117"/>
    <mergeCell ref="AI117:AK117"/>
    <mergeCell ref="AL117:AN117"/>
  </mergeCells>
  <conditionalFormatting sqref="AR10:AR27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10:BB2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R28:AR113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28:BB11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39370078740157483" right="0.39370078740157483" top="0.35433070866141736" bottom="0.35433070866141736" header="0.31496062992125984" footer="0.31496062992125984"/>
  <pageSetup paperSize="41" scale="25" orientation="portrait" r:id="rId1"/>
  <rowBreaks count="1" manualBreakCount="1">
    <brk id="106" max="54" man="1"/>
  </rowBreaks>
  <colBreaks count="1" manualBreakCount="1">
    <brk id="39" max="1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1:AY49"/>
  <sheetViews>
    <sheetView view="pageBreakPreview" zoomScale="70" zoomScaleNormal="100" zoomScaleSheetLayoutView="70" workbookViewId="0">
      <selection activeCell="AT12" sqref="AT12"/>
    </sheetView>
  </sheetViews>
  <sheetFormatPr baseColWidth="10" defaultColWidth="11.44140625" defaultRowHeight="13.2" x14ac:dyDescent="0.25"/>
  <cols>
    <col min="2" max="2" width="2.6640625" customWidth="1"/>
    <col min="3" max="3" width="35.33203125" customWidth="1"/>
    <col min="4" max="39" width="8.6640625" customWidth="1"/>
    <col min="40" max="40" width="11.33203125" customWidth="1"/>
    <col min="41" max="41" width="10.21875" customWidth="1"/>
    <col min="42" max="42" width="11.33203125" customWidth="1"/>
    <col min="43" max="43" width="10.21875" customWidth="1"/>
    <col min="44" max="44" width="11.33203125" customWidth="1"/>
    <col min="45" max="45" width="10.21875" customWidth="1"/>
    <col min="46" max="46" width="12.5546875" customWidth="1"/>
    <col min="47" max="47" width="12.6640625" customWidth="1"/>
    <col min="48" max="50" width="12.6640625" hidden="1" customWidth="1"/>
    <col min="51" max="51" width="3.6640625" hidden="1" customWidth="1"/>
  </cols>
  <sheetData>
    <row r="1" spans="3:50" ht="23.7" customHeight="1" x14ac:dyDescent="0.25"/>
    <row r="2" spans="3:50" ht="84" customHeight="1" x14ac:dyDescent="0.25">
      <c r="C2" s="1066" t="s">
        <v>508</v>
      </c>
      <c r="D2" s="1067"/>
      <c r="E2" s="1067"/>
      <c r="F2" s="1067"/>
      <c r="G2" s="1067"/>
      <c r="H2" s="1067"/>
      <c r="I2" s="1067"/>
      <c r="J2" s="1067"/>
      <c r="K2" s="1067"/>
      <c r="L2" s="1067"/>
      <c r="M2" s="1067"/>
      <c r="N2" s="1067"/>
      <c r="O2" s="1067"/>
      <c r="P2" s="1067"/>
      <c r="Q2" s="1067"/>
      <c r="R2" s="1067"/>
      <c r="S2" s="1067"/>
      <c r="T2" s="1067"/>
      <c r="U2" s="1067"/>
      <c r="V2" s="1067"/>
      <c r="W2" s="1067"/>
      <c r="X2" s="1067"/>
      <c r="Y2" s="1067"/>
      <c r="Z2" s="1067"/>
      <c r="AA2" s="1067"/>
      <c r="AB2" s="1067"/>
      <c r="AC2" s="1067"/>
      <c r="AD2" s="1067"/>
      <c r="AE2" s="1067"/>
      <c r="AF2" s="1067"/>
      <c r="AG2" s="1067"/>
      <c r="AH2" s="1067"/>
      <c r="AI2" s="1067"/>
      <c r="AJ2" s="1067"/>
      <c r="AK2" s="1067"/>
      <c r="AL2" s="1067"/>
      <c r="AM2" s="1067"/>
      <c r="AN2" s="1067"/>
      <c r="AO2" s="1067"/>
      <c r="AP2" s="1067"/>
      <c r="AQ2" s="1067"/>
      <c r="AR2" s="1067"/>
      <c r="AS2" s="1067"/>
      <c r="AT2" s="1067"/>
      <c r="AU2" s="1067"/>
      <c r="AV2" s="617"/>
      <c r="AW2" s="617"/>
      <c r="AX2" s="617"/>
    </row>
    <row r="3" spans="3:50" ht="49.8" customHeight="1" thickBot="1" x14ac:dyDescent="0.3">
      <c r="C3" s="1068" t="s">
        <v>507</v>
      </c>
      <c r="D3" s="1069"/>
      <c r="E3" s="1069"/>
      <c r="F3" s="1069"/>
      <c r="G3" s="1069"/>
      <c r="H3" s="1069"/>
      <c r="I3" s="1069"/>
      <c r="J3" s="1069"/>
      <c r="K3" s="1069"/>
      <c r="L3" s="1069"/>
      <c r="M3" s="1069"/>
      <c r="N3" s="1069"/>
      <c r="O3" s="1069"/>
      <c r="P3" s="1069"/>
      <c r="Q3" s="1069"/>
      <c r="R3" s="1069"/>
      <c r="S3" s="1069"/>
      <c r="T3" s="1069"/>
      <c r="U3" s="1069"/>
      <c r="V3" s="1069"/>
      <c r="W3" s="1069"/>
      <c r="X3" s="1069"/>
      <c r="Y3" s="1069"/>
      <c r="Z3" s="1069"/>
      <c r="AA3" s="1069"/>
      <c r="AB3" s="1069"/>
      <c r="AC3" s="1069"/>
      <c r="AD3" s="1069"/>
      <c r="AE3" s="1069"/>
      <c r="AF3" s="1069"/>
      <c r="AG3" s="1069"/>
      <c r="AH3" s="1069"/>
      <c r="AI3" s="1069"/>
      <c r="AJ3" s="1069"/>
      <c r="AK3" s="1069"/>
      <c r="AL3" s="1069"/>
      <c r="AM3" s="1069"/>
      <c r="AN3" s="1069"/>
      <c r="AO3" s="1069"/>
      <c r="AP3" s="1069"/>
      <c r="AQ3" s="1069"/>
      <c r="AR3" s="1069"/>
      <c r="AS3" s="1069"/>
      <c r="AT3" s="1069"/>
      <c r="AU3" s="1069"/>
      <c r="AV3" s="618"/>
      <c r="AW3" s="618"/>
      <c r="AX3" s="618"/>
    </row>
    <row r="4" spans="3:50" s="394" customFormat="1" ht="28.2" customHeight="1" thickBot="1" x14ac:dyDescent="0.3">
      <c r="C4" s="893"/>
      <c r="D4" s="1063" t="s">
        <v>3</v>
      </c>
      <c r="E4" s="1064"/>
      <c r="F4" s="1065"/>
      <c r="G4" s="1063" t="s">
        <v>4</v>
      </c>
      <c r="H4" s="1064"/>
      <c r="I4" s="1065"/>
      <c r="J4" s="1063" t="s">
        <v>5</v>
      </c>
      <c r="K4" s="1064"/>
      <c r="L4" s="1065"/>
      <c r="M4" s="1063" t="s">
        <v>6</v>
      </c>
      <c r="N4" s="1064"/>
      <c r="O4" s="1065"/>
      <c r="P4" s="1063" t="s">
        <v>7</v>
      </c>
      <c r="Q4" s="1064"/>
      <c r="R4" s="1065"/>
      <c r="S4" s="1063" t="s">
        <v>8</v>
      </c>
      <c r="T4" s="1064"/>
      <c r="U4" s="1065"/>
      <c r="V4" s="1063" t="s">
        <v>9</v>
      </c>
      <c r="W4" s="1064"/>
      <c r="X4" s="1065"/>
      <c r="Y4" s="1063" t="s">
        <v>10</v>
      </c>
      <c r="Z4" s="1064"/>
      <c r="AA4" s="1065"/>
      <c r="AB4" s="1063" t="s">
        <v>11</v>
      </c>
      <c r="AC4" s="1064"/>
      <c r="AD4" s="1065"/>
      <c r="AE4" s="1063" t="s">
        <v>12</v>
      </c>
      <c r="AF4" s="1064"/>
      <c r="AG4" s="1065"/>
      <c r="AH4" s="1063" t="s">
        <v>13</v>
      </c>
      <c r="AI4" s="1064"/>
      <c r="AJ4" s="1065"/>
      <c r="AK4" s="1063" t="s">
        <v>14</v>
      </c>
      <c r="AL4" s="1064"/>
      <c r="AM4" s="1064"/>
      <c r="AN4" s="1063" t="s">
        <v>502</v>
      </c>
      <c r="AO4" s="1064"/>
      <c r="AP4" s="1064"/>
      <c r="AQ4" s="1064"/>
      <c r="AR4" s="1064"/>
      <c r="AS4" s="1065"/>
      <c r="AT4" s="1107"/>
      <c r="AU4" s="619"/>
      <c r="AV4" s="620"/>
      <c r="AW4" s="620"/>
      <c r="AX4" s="620"/>
    </row>
    <row r="5" spans="3:50" s="401" customFormat="1" ht="94.2" customHeight="1" thickBot="1" x14ac:dyDescent="0.3">
      <c r="C5" s="1050" t="s">
        <v>503</v>
      </c>
      <c r="D5" s="1040" t="s">
        <v>19</v>
      </c>
      <c r="E5" s="1042" t="s">
        <v>20</v>
      </c>
      <c r="F5" s="1044" t="s">
        <v>21</v>
      </c>
      <c r="G5" s="1040" t="s">
        <v>19</v>
      </c>
      <c r="H5" s="1042" t="s">
        <v>20</v>
      </c>
      <c r="I5" s="1044" t="s">
        <v>21</v>
      </c>
      <c r="J5" s="1040" t="s">
        <v>19</v>
      </c>
      <c r="K5" s="1042" t="s">
        <v>20</v>
      </c>
      <c r="L5" s="1044" t="s">
        <v>21</v>
      </c>
      <c r="M5" s="1040" t="s">
        <v>19</v>
      </c>
      <c r="N5" s="1042" t="s">
        <v>20</v>
      </c>
      <c r="O5" s="1044" t="s">
        <v>21</v>
      </c>
      <c r="P5" s="1040" t="s">
        <v>19</v>
      </c>
      <c r="Q5" s="1042" t="s">
        <v>20</v>
      </c>
      <c r="R5" s="1044" t="s">
        <v>21</v>
      </c>
      <c r="S5" s="1040" t="s">
        <v>19</v>
      </c>
      <c r="T5" s="1042" t="s">
        <v>20</v>
      </c>
      <c r="U5" s="1044" t="s">
        <v>21</v>
      </c>
      <c r="V5" s="1040" t="s">
        <v>19</v>
      </c>
      <c r="W5" s="1042" t="s">
        <v>20</v>
      </c>
      <c r="X5" s="1044" t="s">
        <v>21</v>
      </c>
      <c r="Y5" s="1040" t="s">
        <v>19</v>
      </c>
      <c r="Z5" s="1042" t="s">
        <v>20</v>
      </c>
      <c r="AA5" s="1044" t="s">
        <v>21</v>
      </c>
      <c r="AB5" s="1040" t="s">
        <v>19</v>
      </c>
      <c r="AC5" s="1042" t="s">
        <v>20</v>
      </c>
      <c r="AD5" s="1044" t="s">
        <v>21</v>
      </c>
      <c r="AE5" s="1040" t="s">
        <v>19</v>
      </c>
      <c r="AF5" s="1042" t="s">
        <v>20</v>
      </c>
      <c r="AG5" s="1044" t="s">
        <v>21</v>
      </c>
      <c r="AH5" s="1040" t="s">
        <v>19</v>
      </c>
      <c r="AI5" s="1042" t="s">
        <v>20</v>
      </c>
      <c r="AJ5" s="1044" t="s">
        <v>21</v>
      </c>
      <c r="AK5" s="1040" t="s">
        <v>19</v>
      </c>
      <c r="AL5" s="1042" t="s">
        <v>20</v>
      </c>
      <c r="AM5" s="1104" t="s">
        <v>21</v>
      </c>
      <c r="AN5" s="1055" t="s">
        <v>19</v>
      </c>
      <c r="AO5" s="1056"/>
      <c r="AP5" s="1057" t="s">
        <v>20</v>
      </c>
      <c r="AQ5" s="1058"/>
      <c r="AR5" s="1059" t="s">
        <v>21</v>
      </c>
      <c r="AS5" s="1060"/>
      <c r="AT5" s="1048" t="s">
        <v>167</v>
      </c>
      <c r="AU5" s="1046" t="s">
        <v>510</v>
      </c>
      <c r="AV5" s="621"/>
      <c r="AW5" s="402" t="s">
        <v>193</v>
      </c>
      <c r="AX5" s="402" t="s">
        <v>194</v>
      </c>
    </row>
    <row r="6" spans="3:50" s="401" customFormat="1" ht="50.4" customHeight="1" thickBot="1" x14ac:dyDescent="0.3">
      <c r="C6" s="1051"/>
      <c r="D6" s="1041"/>
      <c r="E6" s="1043"/>
      <c r="F6" s="1045"/>
      <c r="G6" s="1041"/>
      <c r="H6" s="1043"/>
      <c r="I6" s="1045"/>
      <c r="J6" s="1041"/>
      <c r="K6" s="1043"/>
      <c r="L6" s="1045"/>
      <c r="M6" s="1041"/>
      <c r="N6" s="1043"/>
      <c r="O6" s="1045"/>
      <c r="P6" s="1041"/>
      <c r="Q6" s="1043"/>
      <c r="R6" s="1045"/>
      <c r="S6" s="1041"/>
      <c r="T6" s="1043"/>
      <c r="U6" s="1045"/>
      <c r="V6" s="1041"/>
      <c r="W6" s="1043"/>
      <c r="X6" s="1045"/>
      <c r="Y6" s="1041"/>
      <c r="Z6" s="1043"/>
      <c r="AA6" s="1045"/>
      <c r="AB6" s="1041"/>
      <c r="AC6" s="1043"/>
      <c r="AD6" s="1045"/>
      <c r="AE6" s="1041"/>
      <c r="AF6" s="1043"/>
      <c r="AG6" s="1045"/>
      <c r="AH6" s="1041"/>
      <c r="AI6" s="1043"/>
      <c r="AJ6" s="1045"/>
      <c r="AK6" s="1041"/>
      <c r="AL6" s="1043"/>
      <c r="AM6" s="1073"/>
      <c r="AN6" s="886" t="s">
        <v>504</v>
      </c>
      <c r="AO6" s="887" t="s">
        <v>505</v>
      </c>
      <c r="AP6" s="888" t="s">
        <v>504</v>
      </c>
      <c r="AQ6" s="889" t="s">
        <v>505</v>
      </c>
      <c r="AR6" s="890" t="s">
        <v>504</v>
      </c>
      <c r="AS6" s="891" t="s">
        <v>505</v>
      </c>
      <c r="AT6" s="1049"/>
      <c r="AU6" s="1047"/>
      <c r="AV6" s="621"/>
      <c r="AW6" s="885"/>
      <c r="AX6" s="885"/>
    </row>
    <row r="7" spans="3:50" ht="34.200000000000003" customHeight="1" thickBot="1" x14ac:dyDescent="0.3">
      <c r="C7" s="882" t="s">
        <v>173</v>
      </c>
      <c r="D7" s="1118">
        <v>26</v>
      </c>
      <c r="E7" s="1119">
        <v>15</v>
      </c>
      <c r="F7" s="1120">
        <v>23</v>
      </c>
      <c r="G7" s="1118">
        <v>30</v>
      </c>
      <c r="H7" s="1119">
        <v>17</v>
      </c>
      <c r="I7" s="1120">
        <v>29</v>
      </c>
      <c r="J7" s="1118">
        <v>37</v>
      </c>
      <c r="K7" s="1119">
        <v>17</v>
      </c>
      <c r="L7" s="1120">
        <v>33</v>
      </c>
      <c r="M7" s="1118">
        <v>43</v>
      </c>
      <c r="N7" s="1119">
        <v>10</v>
      </c>
      <c r="O7" s="1120">
        <v>22</v>
      </c>
      <c r="P7" s="1118">
        <v>58</v>
      </c>
      <c r="Q7" s="1119">
        <v>14</v>
      </c>
      <c r="R7" s="1120">
        <v>45</v>
      </c>
      <c r="S7" s="1118">
        <v>45</v>
      </c>
      <c r="T7" s="1119">
        <v>14</v>
      </c>
      <c r="U7" s="1120">
        <v>24</v>
      </c>
      <c r="V7" s="1118">
        <v>29</v>
      </c>
      <c r="W7" s="1119">
        <v>13</v>
      </c>
      <c r="X7" s="1120">
        <v>36</v>
      </c>
      <c r="Y7" s="1118">
        <v>44</v>
      </c>
      <c r="Z7" s="1119">
        <v>13</v>
      </c>
      <c r="AA7" s="1120">
        <v>40</v>
      </c>
      <c r="AB7" s="1118">
        <v>52</v>
      </c>
      <c r="AC7" s="1119">
        <v>22</v>
      </c>
      <c r="AD7" s="1120">
        <v>26</v>
      </c>
      <c r="AE7" s="1118">
        <v>41</v>
      </c>
      <c r="AF7" s="1119">
        <v>11</v>
      </c>
      <c r="AG7" s="1120">
        <v>46</v>
      </c>
      <c r="AH7" s="1118">
        <v>41</v>
      </c>
      <c r="AI7" s="1119">
        <v>9</v>
      </c>
      <c r="AJ7" s="1120">
        <v>20</v>
      </c>
      <c r="AK7" s="1118">
        <v>42</v>
      </c>
      <c r="AL7" s="1119">
        <v>11</v>
      </c>
      <c r="AM7" s="1120">
        <v>19</v>
      </c>
      <c r="AN7" s="623">
        <f>D7+G7+J7+M7+P7+S7+V7+Y7+AB7+AE7+AH7+AK7</f>
        <v>488</v>
      </c>
      <c r="AO7" s="624">
        <f>AN7/AT7</f>
        <v>0.47984267453293999</v>
      </c>
      <c r="AP7" s="623">
        <f t="shared" ref="AP7:AP18" si="0">E7+H7+K7+N7+Q7+T7+W7+Z7+AC7+AF7+AI7+AL7</f>
        <v>166</v>
      </c>
      <c r="AQ7" s="624">
        <f>AP7/AT7</f>
        <v>0.16322517207472959</v>
      </c>
      <c r="AR7" s="623">
        <f t="shared" ref="AR7:AR18" si="1">F7+I7+L7+O7+R7+U7+X7+AA7+AD7+AG7+AJ7+AM7</f>
        <v>363</v>
      </c>
      <c r="AS7" s="624">
        <f>AR7/AT7</f>
        <v>0.35693215339233036</v>
      </c>
      <c r="AT7" s="625">
        <f t="shared" ref="AT7:AT18" si="2">SUM(D7:AM7)</f>
        <v>1017</v>
      </c>
      <c r="AU7" s="626">
        <f t="shared" ref="AU7:AU19" si="3">AT7/totalvictim</f>
        <v>0.2747905971359092</v>
      </c>
      <c r="AV7" s="627"/>
      <c r="AW7" s="628">
        <f>AT7+AT10</f>
        <v>1095</v>
      </c>
      <c r="AX7" s="628">
        <f>AT8+AT11</f>
        <v>1255</v>
      </c>
    </row>
    <row r="8" spans="3:50" ht="34.200000000000003" customHeight="1" thickBot="1" x14ac:dyDescent="0.3">
      <c r="C8" s="883" t="s">
        <v>172</v>
      </c>
      <c r="D8" s="1121">
        <v>37</v>
      </c>
      <c r="E8" s="1122">
        <v>9</v>
      </c>
      <c r="F8" s="1123">
        <v>26</v>
      </c>
      <c r="G8" s="1121">
        <v>37</v>
      </c>
      <c r="H8" s="1122">
        <v>11</v>
      </c>
      <c r="I8" s="1123">
        <v>32</v>
      </c>
      <c r="J8" s="1121">
        <v>40</v>
      </c>
      <c r="K8" s="1122">
        <v>15</v>
      </c>
      <c r="L8" s="1123">
        <v>40</v>
      </c>
      <c r="M8" s="1121">
        <v>36</v>
      </c>
      <c r="N8" s="1122">
        <v>20</v>
      </c>
      <c r="O8" s="1123">
        <v>26</v>
      </c>
      <c r="P8" s="1121">
        <v>49</v>
      </c>
      <c r="Q8" s="1122">
        <v>22</v>
      </c>
      <c r="R8" s="1123">
        <v>47</v>
      </c>
      <c r="S8" s="1121">
        <v>65</v>
      </c>
      <c r="T8" s="1122">
        <v>34</v>
      </c>
      <c r="U8" s="1123">
        <v>29</v>
      </c>
      <c r="V8" s="1121">
        <v>41</v>
      </c>
      <c r="W8" s="1122">
        <v>29</v>
      </c>
      <c r="X8" s="1123">
        <v>34</v>
      </c>
      <c r="Y8" s="1121">
        <v>55</v>
      </c>
      <c r="Z8" s="1122">
        <v>17</v>
      </c>
      <c r="AA8" s="1123">
        <v>30</v>
      </c>
      <c r="AB8" s="1121">
        <v>53</v>
      </c>
      <c r="AC8" s="1122">
        <v>26</v>
      </c>
      <c r="AD8" s="1123">
        <v>29</v>
      </c>
      <c r="AE8" s="1121">
        <v>36</v>
      </c>
      <c r="AF8" s="1122">
        <v>32</v>
      </c>
      <c r="AG8" s="1123">
        <v>34</v>
      </c>
      <c r="AH8" s="1121">
        <v>35</v>
      </c>
      <c r="AI8" s="1122">
        <v>18</v>
      </c>
      <c r="AJ8" s="1123">
        <v>19</v>
      </c>
      <c r="AK8" s="1121">
        <v>34</v>
      </c>
      <c r="AL8" s="1122">
        <v>13</v>
      </c>
      <c r="AM8" s="1123">
        <v>23</v>
      </c>
      <c r="AN8" s="623">
        <f t="shared" ref="AN8:AN18" si="4">D8+G8+J8+M8+P8+S8+V8+Y8+AB8+AE8+AH8+AK8</f>
        <v>518</v>
      </c>
      <c r="AO8" s="624">
        <f t="shared" ref="AO8:AO18" si="5">AN8/AT8</f>
        <v>0.45719329214474846</v>
      </c>
      <c r="AP8" s="623">
        <f t="shared" si="0"/>
        <v>246</v>
      </c>
      <c r="AQ8" s="624">
        <f t="shared" ref="AQ8:AQ18" si="6">AP8/AT8</f>
        <v>0.21712268314210062</v>
      </c>
      <c r="AR8" s="623">
        <f t="shared" si="1"/>
        <v>369</v>
      </c>
      <c r="AS8" s="624">
        <f t="shared" ref="AS8:AS18" si="7">AR8/AT8</f>
        <v>0.32568402471315094</v>
      </c>
      <c r="AT8" s="625">
        <f t="shared" si="2"/>
        <v>1133</v>
      </c>
      <c r="AU8" s="626">
        <f t="shared" si="3"/>
        <v>0.30613347743853014</v>
      </c>
      <c r="AV8" s="627"/>
      <c r="AW8" s="629">
        <f>AT11*0.33</f>
        <v>40.260000000000005</v>
      </c>
      <c r="AX8" s="629">
        <f>AT11*0.67</f>
        <v>81.740000000000009</v>
      </c>
    </row>
    <row r="9" spans="3:50" ht="34.200000000000003" customHeight="1" thickBot="1" x14ac:dyDescent="0.3">
      <c r="C9" s="875" t="s">
        <v>171</v>
      </c>
      <c r="D9" s="1124">
        <v>0</v>
      </c>
      <c r="E9" s="1125">
        <v>0</v>
      </c>
      <c r="F9" s="1126">
        <v>0</v>
      </c>
      <c r="G9" s="1124">
        <v>0</v>
      </c>
      <c r="H9" s="1125">
        <v>0</v>
      </c>
      <c r="I9" s="1126">
        <v>0</v>
      </c>
      <c r="J9" s="1124">
        <v>0</v>
      </c>
      <c r="K9" s="1125">
        <v>0</v>
      </c>
      <c r="L9" s="1126">
        <v>0</v>
      </c>
      <c r="M9" s="1124">
        <v>0</v>
      </c>
      <c r="N9" s="1125">
        <v>0</v>
      </c>
      <c r="O9" s="1126">
        <v>0</v>
      </c>
      <c r="P9" s="1124">
        <v>0</v>
      </c>
      <c r="Q9" s="1125">
        <v>0</v>
      </c>
      <c r="R9" s="1126">
        <v>0</v>
      </c>
      <c r="S9" s="1124">
        <v>0</v>
      </c>
      <c r="T9" s="1125">
        <v>0</v>
      </c>
      <c r="U9" s="1126">
        <v>0</v>
      </c>
      <c r="V9" s="1124">
        <v>0</v>
      </c>
      <c r="W9" s="1125">
        <v>0</v>
      </c>
      <c r="X9" s="1126">
        <v>0</v>
      </c>
      <c r="Y9" s="1124">
        <v>0</v>
      </c>
      <c r="Z9" s="1125">
        <v>0</v>
      </c>
      <c r="AA9" s="1126">
        <v>0</v>
      </c>
      <c r="AB9" s="1124">
        <v>0</v>
      </c>
      <c r="AC9" s="1125">
        <v>0</v>
      </c>
      <c r="AD9" s="1126">
        <v>0</v>
      </c>
      <c r="AE9" s="1124">
        <v>0</v>
      </c>
      <c r="AF9" s="1125">
        <v>0</v>
      </c>
      <c r="AG9" s="1126">
        <v>0</v>
      </c>
      <c r="AH9" s="1124">
        <v>0</v>
      </c>
      <c r="AI9" s="1125">
        <v>0</v>
      </c>
      <c r="AJ9" s="1126">
        <v>0</v>
      </c>
      <c r="AK9" s="1124">
        <v>0</v>
      </c>
      <c r="AL9" s="1125">
        <v>0</v>
      </c>
      <c r="AM9" s="1126">
        <v>0</v>
      </c>
      <c r="AN9" s="876">
        <f t="shared" si="4"/>
        <v>0</v>
      </c>
      <c r="AO9" s="877">
        <v>0</v>
      </c>
      <c r="AP9" s="876">
        <f t="shared" si="0"/>
        <v>0</v>
      </c>
      <c r="AQ9" s="877">
        <v>0</v>
      </c>
      <c r="AR9" s="876">
        <f t="shared" si="1"/>
        <v>0</v>
      </c>
      <c r="AS9" s="877">
        <v>0</v>
      </c>
      <c r="AT9" s="878">
        <f t="shared" si="2"/>
        <v>0</v>
      </c>
      <c r="AU9" s="879">
        <f t="shared" si="3"/>
        <v>0</v>
      </c>
      <c r="AV9" s="627"/>
      <c r="AW9" s="629">
        <v>0</v>
      </c>
      <c r="AX9" s="629">
        <v>0</v>
      </c>
    </row>
    <row r="10" spans="3:50" ht="34.200000000000003" customHeight="1" thickBot="1" x14ac:dyDescent="0.3">
      <c r="C10" s="880" t="s">
        <v>184</v>
      </c>
      <c r="D10" s="1121">
        <v>2</v>
      </c>
      <c r="E10" s="1122">
        <v>2</v>
      </c>
      <c r="F10" s="1123">
        <v>2</v>
      </c>
      <c r="G10" s="1121">
        <v>2</v>
      </c>
      <c r="H10" s="1122">
        <v>3</v>
      </c>
      <c r="I10" s="1123">
        <v>5</v>
      </c>
      <c r="J10" s="1121">
        <v>6</v>
      </c>
      <c r="K10" s="1122">
        <v>0</v>
      </c>
      <c r="L10" s="1123">
        <v>3</v>
      </c>
      <c r="M10" s="1121">
        <v>1</v>
      </c>
      <c r="N10" s="1122">
        <v>0</v>
      </c>
      <c r="O10" s="1123">
        <v>2</v>
      </c>
      <c r="P10" s="1121">
        <v>5</v>
      </c>
      <c r="Q10" s="1122">
        <v>0</v>
      </c>
      <c r="R10" s="1123">
        <v>2</v>
      </c>
      <c r="S10" s="1121">
        <v>8</v>
      </c>
      <c r="T10" s="1122">
        <v>1</v>
      </c>
      <c r="U10" s="1123">
        <v>3</v>
      </c>
      <c r="V10" s="1121">
        <v>0</v>
      </c>
      <c r="W10" s="1122">
        <v>0</v>
      </c>
      <c r="X10" s="1123">
        <v>0</v>
      </c>
      <c r="Y10" s="1121">
        <v>9</v>
      </c>
      <c r="Z10" s="1122">
        <v>2</v>
      </c>
      <c r="AA10" s="1123">
        <v>3</v>
      </c>
      <c r="AB10" s="1121">
        <v>3</v>
      </c>
      <c r="AC10" s="1122">
        <v>2</v>
      </c>
      <c r="AD10" s="1123">
        <v>2</v>
      </c>
      <c r="AE10" s="1121">
        <v>2</v>
      </c>
      <c r="AF10" s="1122">
        <v>4</v>
      </c>
      <c r="AG10" s="1123">
        <v>0</v>
      </c>
      <c r="AH10" s="1121">
        <v>2</v>
      </c>
      <c r="AI10" s="1122">
        <v>1</v>
      </c>
      <c r="AJ10" s="1123">
        <v>1</v>
      </c>
      <c r="AK10" s="1121">
        <v>0</v>
      </c>
      <c r="AL10" s="1122">
        <v>0</v>
      </c>
      <c r="AM10" s="1123">
        <v>0</v>
      </c>
      <c r="AN10" s="623">
        <f t="shared" si="4"/>
        <v>40</v>
      </c>
      <c r="AO10" s="624">
        <f t="shared" si="5"/>
        <v>0.51282051282051277</v>
      </c>
      <c r="AP10" s="623">
        <f t="shared" si="0"/>
        <v>15</v>
      </c>
      <c r="AQ10" s="624">
        <f t="shared" si="6"/>
        <v>0.19230769230769232</v>
      </c>
      <c r="AR10" s="623">
        <f t="shared" si="1"/>
        <v>23</v>
      </c>
      <c r="AS10" s="624">
        <f t="shared" si="7"/>
        <v>0.29487179487179488</v>
      </c>
      <c r="AT10" s="625">
        <f t="shared" si="2"/>
        <v>78</v>
      </c>
      <c r="AU10" s="626">
        <f t="shared" si="3"/>
        <v>2.1075385031072685E-2</v>
      </c>
      <c r="AV10" s="627"/>
      <c r="AW10" s="630">
        <f>AT18*0.48</f>
        <v>63.36</v>
      </c>
      <c r="AX10" s="630">
        <f>AT18*0.52</f>
        <v>68.64</v>
      </c>
    </row>
    <row r="11" spans="3:50" ht="34.200000000000003" customHeight="1" thickBot="1" x14ac:dyDescent="0.3">
      <c r="C11" s="881" t="s">
        <v>183</v>
      </c>
      <c r="D11" s="1121">
        <v>3</v>
      </c>
      <c r="E11" s="1122">
        <v>5</v>
      </c>
      <c r="F11" s="1123">
        <v>4</v>
      </c>
      <c r="G11" s="1121">
        <v>2</v>
      </c>
      <c r="H11" s="1122">
        <v>6</v>
      </c>
      <c r="I11" s="1123">
        <v>5</v>
      </c>
      <c r="J11" s="1121">
        <v>3</v>
      </c>
      <c r="K11" s="1122">
        <v>6</v>
      </c>
      <c r="L11" s="1123">
        <v>3</v>
      </c>
      <c r="M11" s="1121">
        <v>0</v>
      </c>
      <c r="N11" s="1122">
        <v>1</v>
      </c>
      <c r="O11" s="1123">
        <v>1</v>
      </c>
      <c r="P11" s="1121">
        <v>3</v>
      </c>
      <c r="Q11" s="1122">
        <v>3</v>
      </c>
      <c r="R11" s="1123">
        <v>4</v>
      </c>
      <c r="S11" s="1121">
        <v>7</v>
      </c>
      <c r="T11" s="1122">
        <v>4</v>
      </c>
      <c r="U11" s="1123">
        <v>2</v>
      </c>
      <c r="V11" s="1121">
        <v>3</v>
      </c>
      <c r="W11" s="1122">
        <v>7</v>
      </c>
      <c r="X11" s="1123">
        <v>1</v>
      </c>
      <c r="Y11" s="1121">
        <v>3</v>
      </c>
      <c r="Z11" s="1122">
        <v>4</v>
      </c>
      <c r="AA11" s="1123">
        <v>3</v>
      </c>
      <c r="AB11" s="1121">
        <v>1</v>
      </c>
      <c r="AC11" s="1122">
        <v>1</v>
      </c>
      <c r="AD11" s="1123">
        <v>3</v>
      </c>
      <c r="AE11" s="1121">
        <v>2</v>
      </c>
      <c r="AF11" s="1122">
        <v>1</v>
      </c>
      <c r="AG11" s="1123">
        <v>5</v>
      </c>
      <c r="AH11" s="1121">
        <v>15</v>
      </c>
      <c r="AI11" s="1122">
        <v>2</v>
      </c>
      <c r="AJ11" s="1123">
        <v>0</v>
      </c>
      <c r="AK11" s="1121">
        <v>5</v>
      </c>
      <c r="AL11" s="1122">
        <v>2</v>
      </c>
      <c r="AM11" s="1123">
        <v>2</v>
      </c>
      <c r="AN11" s="623">
        <f t="shared" si="4"/>
        <v>47</v>
      </c>
      <c r="AO11" s="624">
        <f t="shared" si="5"/>
        <v>0.38524590163934425</v>
      </c>
      <c r="AP11" s="623">
        <f t="shared" si="0"/>
        <v>42</v>
      </c>
      <c r="AQ11" s="624">
        <f t="shared" si="6"/>
        <v>0.34426229508196721</v>
      </c>
      <c r="AR11" s="623">
        <f t="shared" si="1"/>
        <v>33</v>
      </c>
      <c r="AS11" s="624">
        <f t="shared" si="7"/>
        <v>0.27049180327868855</v>
      </c>
      <c r="AT11" s="625">
        <f t="shared" si="2"/>
        <v>122</v>
      </c>
      <c r="AU11" s="626">
        <f t="shared" si="3"/>
        <v>3.2964063766549583E-2</v>
      </c>
      <c r="AV11" s="627"/>
      <c r="AW11" s="625">
        <f>SUM(AW7:AW10)</f>
        <v>1198.6199999999999</v>
      </c>
      <c r="AX11" s="625">
        <f>SUM(AX7:AX10)</f>
        <v>1405.38</v>
      </c>
    </row>
    <row r="12" spans="3:50" ht="34.200000000000003" customHeight="1" thickBot="1" x14ac:dyDescent="0.3">
      <c r="C12" s="404" t="s">
        <v>182</v>
      </c>
      <c r="D12" s="1121">
        <v>1</v>
      </c>
      <c r="E12" s="1122">
        <v>1</v>
      </c>
      <c r="F12" s="1123">
        <v>3</v>
      </c>
      <c r="G12" s="1121">
        <v>0</v>
      </c>
      <c r="H12" s="1122">
        <v>1</v>
      </c>
      <c r="I12" s="1123">
        <v>7</v>
      </c>
      <c r="J12" s="1121">
        <v>3</v>
      </c>
      <c r="K12" s="1122">
        <v>3</v>
      </c>
      <c r="L12" s="1123">
        <v>3</v>
      </c>
      <c r="M12" s="1121">
        <v>5</v>
      </c>
      <c r="N12" s="1122">
        <v>3</v>
      </c>
      <c r="O12" s="1123">
        <v>2</v>
      </c>
      <c r="P12" s="1121">
        <v>8</v>
      </c>
      <c r="Q12" s="1122">
        <v>4</v>
      </c>
      <c r="R12" s="1123">
        <v>5</v>
      </c>
      <c r="S12" s="1121">
        <v>7</v>
      </c>
      <c r="T12" s="1122">
        <v>3</v>
      </c>
      <c r="U12" s="1123">
        <v>3</v>
      </c>
      <c r="V12" s="1121">
        <v>5</v>
      </c>
      <c r="W12" s="1122">
        <v>0</v>
      </c>
      <c r="X12" s="1123">
        <v>2</v>
      </c>
      <c r="Y12" s="1121">
        <v>2</v>
      </c>
      <c r="Z12" s="1122">
        <v>6</v>
      </c>
      <c r="AA12" s="1123">
        <v>3</v>
      </c>
      <c r="AB12" s="1121">
        <v>12</v>
      </c>
      <c r="AC12" s="1122">
        <v>6</v>
      </c>
      <c r="AD12" s="1123">
        <v>4</v>
      </c>
      <c r="AE12" s="1121">
        <v>6</v>
      </c>
      <c r="AF12" s="1122">
        <v>0</v>
      </c>
      <c r="AG12" s="1123">
        <v>0</v>
      </c>
      <c r="AH12" s="1121">
        <v>0</v>
      </c>
      <c r="AI12" s="1122">
        <v>0</v>
      </c>
      <c r="AJ12" s="1123">
        <v>0</v>
      </c>
      <c r="AK12" s="1121">
        <v>2</v>
      </c>
      <c r="AL12" s="1122">
        <v>1</v>
      </c>
      <c r="AM12" s="1123">
        <v>0</v>
      </c>
      <c r="AN12" s="623">
        <f t="shared" si="4"/>
        <v>51</v>
      </c>
      <c r="AO12" s="624">
        <f t="shared" si="5"/>
        <v>0.45945945945945948</v>
      </c>
      <c r="AP12" s="623">
        <f t="shared" si="0"/>
        <v>28</v>
      </c>
      <c r="AQ12" s="624">
        <f t="shared" si="6"/>
        <v>0.25225225225225223</v>
      </c>
      <c r="AR12" s="623">
        <f t="shared" si="1"/>
        <v>32</v>
      </c>
      <c r="AS12" s="624">
        <f t="shared" si="7"/>
        <v>0.28828828828828829</v>
      </c>
      <c r="AT12" s="625">
        <f t="shared" si="2"/>
        <v>111</v>
      </c>
      <c r="AU12" s="626">
        <f t="shared" si="3"/>
        <v>2.9991894082680357E-2</v>
      </c>
      <c r="AV12" s="627"/>
      <c r="AW12" s="1061">
        <f>AX11+AW11</f>
        <v>2604</v>
      </c>
      <c r="AX12" s="1061"/>
    </row>
    <row r="13" spans="3:50" ht="34.200000000000003" customHeight="1" thickBot="1" x14ac:dyDescent="0.3">
      <c r="C13" s="870" t="s">
        <v>195</v>
      </c>
      <c r="D13" s="1127">
        <v>0</v>
      </c>
      <c r="E13" s="1128">
        <v>0</v>
      </c>
      <c r="F13" s="1129">
        <v>2</v>
      </c>
      <c r="G13" s="1127">
        <v>0</v>
      </c>
      <c r="H13" s="1128">
        <v>0</v>
      </c>
      <c r="I13" s="1129">
        <v>0</v>
      </c>
      <c r="J13" s="1127">
        <v>1</v>
      </c>
      <c r="K13" s="1128">
        <v>0</v>
      </c>
      <c r="L13" s="1129">
        <v>0</v>
      </c>
      <c r="M13" s="1127">
        <v>0</v>
      </c>
      <c r="N13" s="1128">
        <v>0</v>
      </c>
      <c r="O13" s="1129">
        <v>1</v>
      </c>
      <c r="P13" s="1127">
        <v>0</v>
      </c>
      <c r="Q13" s="1128">
        <v>0</v>
      </c>
      <c r="R13" s="1129">
        <v>0</v>
      </c>
      <c r="S13" s="1127">
        <v>0</v>
      </c>
      <c r="T13" s="1128">
        <v>0</v>
      </c>
      <c r="U13" s="1129">
        <v>0</v>
      </c>
      <c r="V13" s="1127">
        <v>0</v>
      </c>
      <c r="W13" s="1128">
        <v>0</v>
      </c>
      <c r="X13" s="1129">
        <v>0</v>
      </c>
      <c r="Y13" s="1127">
        <v>0</v>
      </c>
      <c r="Z13" s="1128">
        <v>0</v>
      </c>
      <c r="AA13" s="1129">
        <v>0</v>
      </c>
      <c r="AB13" s="1127">
        <v>0</v>
      </c>
      <c r="AC13" s="1128">
        <v>1</v>
      </c>
      <c r="AD13" s="1129">
        <v>0</v>
      </c>
      <c r="AE13" s="1127">
        <v>0</v>
      </c>
      <c r="AF13" s="1128">
        <v>3</v>
      </c>
      <c r="AG13" s="1129">
        <v>0</v>
      </c>
      <c r="AH13" s="1127">
        <v>0</v>
      </c>
      <c r="AI13" s="1128">
        <v>0</v>
      </c>
      <c r="AJ13" s="1129">
        <v>0</v>
      </c>
      <c r="AK13" s="1127">
        <v>1</v>
      </c>
      <c r="AL13" s="1128">
        <v>0</v>
      </c>
      <c r="AM13" s="1129">
        <v>0</v>
      </c>
      <c r="AN13" s="871">
        <f t="shared" si="4"/>
        <v>2</v>
      </c>
      <c r="AO13" s="872">
        <f t="shared" si="5"/>
        <v>0.22222222222222221</v>
      </c>
      <c r="AP13" s="871">
        <f t="shared" si="0"/>
        <v>4</v>
      </c>
      <c r="AQ13" s="872">
        <f t="shared" si="6"/>
        <v>0.44444444444444442</v>
      </c>
      <c r="AR13" s="871">
        <f t="shared" si="1"/>
        <v>3</v>
      </c>
      <c r="AS13" s="872">
        <f t="shared" si="7"/>
        <v>0.33333333333333331</v>
      </c>
      <c r="AT13" s="873">
        <f t="shared" si="2"/>
        <v>9</v>
      </c>
      <c r="AU13" s="874">
        <f t="shared" si="3"/>
        <v>2.4317751958930021E-3</v>
      </c>
      <c r="AV13" s="627"/>
      <c r="AW13" s="631">
        <f>AW11/(AX11+AW11)</f>
        <v>0.46029953917050687</v>
      </c>
      <c r="AX13" s="631">
        <f>AX11/(AW11+AX11)</f>
        <v>0.53970046082949308</v>
      </c>
    </row>
    <row r="14" spans="3:50" ht="34.200000000000003" customHeight="1" thickBot="1" x14ac:dyDescent="0.3">
      <c r="C14" s="404" t="s">
        <v>181</v>
      </c>
      <c r="D14" s="1121">
        <v>9</v>
      </c>
      <c r="E14" s="1122">
        <v>1</v>
      </c>
      <c r="F14" s="1123">
        <v>0</v>
      </c>
      <c r="G14" s="1121">
        <v>18</v>
      </c>
      <c r="H14" s="1122">
        <v>4</v>
      </c>
      <c r="I14" s="1123">
        <v>3</v>
      </c>
      <c r="J14" s="1121">
        <v>15</v>
      </c>
      <c r="K14" s="1122">
        <v>0</v>
      </c>
      <c r="L14" s="1123">
        <v>6</v>
      </c>
      <c r="M14" s="1121">
        <v>17</v>
      </c>
      <c r="N14" s="1122">
        <v>13</v>
      </c>
      <c r="O14" s="1123">
        <v>0</v>
      </c>
      <c r="P14" s="1121">
        <v>14</v>
      </c>
      <c r="Q14" s="1122">
        <v>2</v>
      </c>
      <c r="R14" s="1123">
        <v>5</v>
      </c>
      <c r="S14" s="1121">
        <v>9</v>
      </c>
      <c r="T14" s="1122">
        <v>3</v>
      </c>
      <c r="U14" s="1123">
        <v>4</v>
      </c>
      <c r="V14" s="1121">
        <v>20</v>
      </c>
      <c r="W14" s="1122">
        <v>0</v>
      </c>
      <c r="X14" s="1123">
        <v>3</v>
      </c>
      <c r="Y14" s="1121">
        <v>17</v>
      </c>
      <c r="Z14" s="1122">
        <v>0</v>
      </c>
      <c r="AA14" s="1123">
        <v>6</v>
      </c>
      <c r="AB14" s="1121">
        <v>11</v>
      </c>
      <c r="AC14" s="1122">
        <v>1</v>
      </c>
      <c r="AD14" s="1123">
        <v>6</v>
      </c>
      <c r="AE14" s="1121">
        <v>11</v>
      </c>
      <c r="AF14" s="1122">
        <v>6</v>
      </c>
      <c r="AG14" s="1123">
        <v>3</v>
      </c>
      <c r="AH14" s="1121">
        <v>13</v>
      </c>
      <c r="AI14" s="1122">
        <v>1</v>
      </c>
      <c r="AJ14" s="1123">
        <v>4</v>
      </c>
      <c r="AK14" s="1121">
        <v>6</v>
      </c>
      <c r="AL14" s="1122">
        <v>3</v>
      </c>
      <c r="AM14" s="1123">
        <v>4</v>
      </c>
      <c r="AN14" s="623">
        <f t="shared" si="4"/>
        <v>160</v>
      </c>
      <c r="AO14" s="624">
        <f t="shared" si="5"/>
        <v>0.67226890756302526</v>
      </c>
      <c r="AP14" s="623">
        <f t="shared" si="0"/>
        <v>34</v>
      </c>
      <c r="AQ14" s="624">
        <f t="shared" si="6"/>
        <v>0.14285714285714285</v>
      </c>
      <c r="AR14" s="623">
        <f t="shared" si="1"/>
        <v>44</v>
      </c>
      <c r="AS14" s="624">
        <f t="shared" si="7"/>
        <v>0.18487394957983194</v>
      </c>
      <c r="AT14" s="625">
        <f t="shared" si="2"/>
        <v>238</v>
      </c>
      <c r="AU14" s="626">
        <f t="shared" si="3"/>
        <v>6.4306944069170494E-2</v>
      </c>
      <c r="AV14" s="627"/>
      <c r="AW14" s="627"/>
      <c r="AX14" s="627"/>
    </row>
    <row r="15" spans="3:50" ht="34.200000000000003" customHeight="1" thickBot="1" x14ac:dyDescent="0.3">
      <c r="C15" s="404" t="s">
        <v>180</v>
      </c>
      <c r="D15" s="1121">
        <v>2</v>
      </c>
      <c r="E15" s="1122">
        <v>0</v>
      </c>
      <c r="F15" s="1123">
        <v>0</v>
      </c>
      <c r="G15" s="1121">
        <v>2</v>
      </c>
      <c r="H15" s="1122">
        <v>0</v>
      </c>
      <c r="I15" s="1123">
        <v>1</v>
      </c>
      <c r="J15" s="1121">
        <v>7</v>
      </c>
      <c r="K15" s="1122">
        <v>3</v>
      </c>
      <c r="L15" s="1123">
        <v>0</v>
      </c>
      <c r="M15" s="1121">
        <v>2</v>
      </c>
      <c r="N15" s="1122">
        <v>1</v>
      </c>
      <c r="O15" s="1123">
        <v>0</v>
      </c>
      <c r="P15" s="1121">
        <v>6</v>
      </c>
      <c r="Q15" s="1122">
        <v>4</v>
      </c>
      <c r="R15" s="1123">
        <v>2</v>
      </c>
      <c r="S15" s="1121">
        <v>1</v>
      </c>
      <c r="T15" s="1122">
        <v>1</v>
      </c>
      <c r="U15" s="1123">
        <v>0</v>
      </c>
      <c r="V15" s="1121">
        <v>1</v>
      </c>
      <c r="W15" s="1122">
        <v>0</v>
      </c>
      <c r="X15" s="1123">
        <v>2</v>
      </c>
      <c r="Y15" s="1121">
        <v>1</v>
      </c>
      <c r="Z15" s="1122">
        <v>0</v>
      </c>
      <c r="AA15" s="1123">
        <v>1</v>
      </c>
      <c r="AB15" s="1121">
        <v>1</v>
      </c>
      <c r="AC15" s="1122">
        <v>2</v>
      </c>
      <c r="AD15" s="1123">
        <v>0</v>
      </c>
      <c r="AE15" s="1121">
        <v>0</v>
      </c>
      <c r="AF15" s="1122">
        <v>5</v>
      </c>
      <c r="AG15" s="1123">
        <v>1</v>
      </c>
      <c r="AH15" s="1121">
        <v>0</v>
      </c>
      <c r="AI15" s="1122">
        <v>0</v>
      </c>
      <c r="AJ15" s="1123">
        <v>0</v>
      </c>
      <c r="AK15" s="1121">
        <v>0</v>
      </c>
      <c r="AL15" s="1122">
        <v>0</v>
      </c>
      <c r="AM15" s="1123">
        <v>0</v>
      </c>
      <c r="AN15" s="623">
        <f t="shared" si="4"/>
        <v>23</v>
      </c>
      <c r="AO15" s="624">
        <f t="shared" si="5"/>
        <v>0.5</v>
      </c>
      <c r="AP15" s="623">
        <f t="shared" si="0"/>
        <v>16</v>
      </c>
      <c r="AQ15" s="624">
        <f t="shared" si="6"/>
        <v>0.34782608695652173</v>
      </c>
      <c r="AR15" s="623">
        <f t="shared" si="1"/>
        <v>7</v>
      </c>
      <c r="AS15" s="624">
        <f t="shared" si="7"/>
        <v>0.15217391304347827</v>
      </c>
      <c r="AT15" s="625">
        <f t="shared" si="2"/>
        <v>46</v>
      </c>
      <c r="AU15" s="626">
        <f t="shared" si="3"/>
        <v>1.2429073223453121E-2</v>
      </c>
      <c r="AV15" s="627"/>
      <c r="AW15" s="627"/>
      <c r="AX15" s="627">
        <f>AW12/totalvictim</f>
        <v>0.70359362334504183</v>
      </c>
    </row>
    <row r="16" spans="3:50" ht="34.200000000000003" customHeight="1" thickBot="1" x14ac:dyDescent="0.3">
      <c r="C16" s="403" t="s">
        <v>179</v>
      </c>
      <c r="D16" s="1121">
        <v>40</v>
      </c>
      <c r="E16" s="1122">
        <v>6</v>
      </c>
      <c r="F16" s="1123">
        <v>9</v>
      </c>
      <c r="G16" s="1121">
        <v>40</v>
      </c>
      <c r="H16" s="1122">
        <v>5</v>
      </c>
      <c r="I16" s="1123">
        <v>7</v>
      </c>
      <c r="J16" s="1121">
        <v>46</v>
      </c>
      <c r="K16" s="1122">
        <v>10</v>
      </c>
      <c r="L16" s="1123">
        <v>10</v>
      </c>
      <c r="M16" s="1121">
        <v>49</v>
      </c>
      <c r="N16" s="1122">
        <v>13</v>
      </c>
      <c r="O16" s="1123">
        <v>16</v>
      </c>
      <c r="P16" s="1121">
        <v>52</v>
      </c>
      <c r="Q16" s="1122">
        <v>14</v>
      </c>
      <c r="R16" s="1123">
        <v>16</v>
      </c>
      <c r="S16" s="1121">
        <v>35</v>
      </c>
      <c r="T16" s="1122">
        <v>12</v>
      </c>
      <c r="U16" s="1123">
        <v>19</v>
      </c>
      <c r="V16" s="1121">
        <v>27</v>
      </c>
      <c r="W16" s="1122">
        <v>18</v>
      </c>
      <c r="X16" s="1123">
        <v>7</v>
      </c>
      <c r="Y16" s="1121">
        <v>22</v>
      </c>
      <c r="Z16" s="1122">
        <v>10</v>
      </c>
      <c r="AA16" s="1123">
        <v>12</v>
      </c>
      <c r="AB16" s="1121">
        <v>21</v>
      </c>
      <c r="AC16" s="1122">
        <v>16</v>
      </c>
      <c r="AD16" s="1123">
        <v>6</v>
      </c>
      <c r="AE16" s="1121">
        <v>28</v>
      </c>
      <c r="AF16" s="1122">
        <v>16</v>
      </c>
      <c r="AG16" s="1123">
        <v>10</v>
      </c>
      <c r="AH16" s="1121">
        <v>16</v>
      </c>
      <c r="AI16" s="1122">
        <v>4</v>
      </c>
      <c r="AJ16" s="1123">
        <v>10</v>
      </c>
      <c r="AK16" s="1121">
        <v>18</v>
      </c>
      <c r="AL16" s="1122">
        <v>9</v>
      </c>
      <c r="AM16" s="1123">
        <v>8</v>
      </c>
      <c r="AN16" s="623">
        <f t="shared" si="4"/>
        <v>394</v>
      </c>
      <c r="AO16" s="624">
        <f t="shared" si="5"/>
        <v>0.59969558599695583</v>
      </c>
      <c r="AP16" s="623">
        <f t="shared" si="0"/>
        <v>133</v>
      </c>
      <c r="AQ16" s="624">
        <f t="shared" si="6"/>
        <v>0.20243531202435311</v>
      </c>
      <c r="AR16" s="623">
        <f t="shared" si="1"/>
        <v>130</v>
      </c>
      <c r="AS16" s="624">
        <f t="shared" si="7"/>
        <v>0.19786910197869101</v>
      </c>
      <c r="AT16" s="625">
        <f t="shared" si="2"/>
        <v>657</v>
      </c>
      <c r="AU16" s="626">
        <f t="shared" si="3"/>
        <v>0.17751958930018913</v>
      </c>
      <c r="AV16" s="627"/>
      <c r="AW16" s="627"/>
      <c r="AX16" s="627"/>
    </row>
    <row r="17" spans="3:50" ht="34.200000000000003" customHeight="1" thickBot="1" x14ac:dyDescent="0.3">
      <c r="C17" s="399" t="s">
        <v>178</v>
      </c>
      <c r="D17" s="1130">
        <v>0</v>
      </c>
      <c r="E17" s="1131">
        <v>3</v>
      </c>
      <c r="F17" s="1132">
        <v>5</v>
      </c>
      <c r="G17" s="1130">
        <v>1</v>
      </c>
      <c r="H17" s="1131">
        <v>8</v>
      </c>
      <c r="I17" s="1132">
        <v>5</v>
      </c>
      <c r="J17" s="1130">
        <v>2</v>
      </c>
      <c r="K17" s="1131">
        <v>0</v>
      </c>
      <c r="L17" s="1132">
        <v>3</v>
      </c>
      <c r="M17" s="1130">
        <v>3</v>
      </c>
      <c r="N17" s="1131">
        <v>3</v>
      </c>
      <c r="O17" s="1132">
        <v>5</v>
      </c>
      <c r="P17" s="1130">
        <v>10</v>
      </c>
      <c r="Q17" s="1131">
        <v>6</v>
      </c>
      <c r="R17" s="1132">
        <v>2</v>
      </c>
      <c r="S17" s="1130">
        <v>10</v>
      </c>
      <c r="T17" s="1131">
        <v>6</v>
      </c>
      <c r="U17" s="1132">
        <v>5</v>
      </c>
      <c r="V17" s="1130">
        <v>7</v>
      </c>
      <c r="W17" s="1131">
        <v>7</v>
      </c>
      <c r="X17" s="1132">
        <v>7</v>
      </c>
      <c r="Y17" s="1130">
        <v>6</v>
      </c>
      <c r="Z17" s="1131">
        <v>2</v>
      </c>
      <c r="AA17" s="1132">
        <v>5</v>
      </c>
      <c r="AB17" s="1130">
        <v>4</v>
      </c>
      <c r="AC17" s="1131">
        <v>4</v>
      </c>
      <c r="AD17" s="1132">
        <v>3</v>
      </c>
      <c r="AE17" s="1130">
        <v>4</v>
      </c>
      <c r="AF17" s="1131">
        <v>6</v>
      </c>
      <c r="AG17" s="1132">
        <v>7</v>
      </c>
      <c r="AH17" s="1130">
        <v>4</v>
      </c>
      <c r="AI17" s="1131">
        <v>1</v>
      </c>
      <c r="AJ17" s="1132">
        <v>2</v>
      </c>
      <c r="AK17" s="1130">
        <v>3</v>
      </c>
      <c r="AL17" s="1131">
        <v>2</v>
      </c>
      <c r="AM17" s="1132">
        <v>7</v>
      </c>
      <c r="AN17" s="623">
        <f t="shared" si="4"/>
        <v>54</v>
      </c>
      <c r="AO17" s="624">
        <f t="shared" si="5"/>
        <v>0.34177215189873417</v>
      </c>
      <c r="AP17" s="623">
        <f t="shared" si="0"/>
        <v>48</v>
      </c>
      <c r="AQ17" s="624">
        <f t="shared" si="6"/>
        <v>0.30379746835443039</v>
      </c>
      <c r="AR17" s="623">
        <f t="shared" si="1"/>
        <v>56</v>
      </c>
      <c r="AS17" s="624">
        <f t="shared" si="7"/>
        <v>0.35443037974683544</v>
      </c>
      <c r="AT17" s="625">
        <f t="shared" si="2"/>
        <v>158</v>
      </c>
      <c r="AU17" s="626">
        <f t="shared" si="3"/>
        <v>4.2691164550121591E-2</v>
      </c>
      <c r="AV17" s="627"/>
      <c r="AW17" s="627"/>
      <c r="AX17" s="627"/>
    </row>
    <row r="18" spans="3:50" ht="34.200000000000003" customHeight="1" thickBot="1" x14ac:dyDescent="0.3">
      <c r="C18" s="884" t="s">
        <v>177</v>
      </c>
      <c r="D18" s="1133">
        <v>2</v>
      </c>
      <c r="E18" s="1134">
        <v>2</v>
      </c>
      <c r="F18" s="1135">
        <v>4</v>
      </c>
      <c r="G18" s="1133">
        <v>4</v>
      </c>
      <c r="H18" s="1134">
        <v>9</v>
      </c>
      <c r="I18" s="1135">
        <v>7</v>
      </c>
      <c r="J18" s="1133">
        <v>1</v>
      </c>
      <c r="K18" s="1134">
        <v>7</v>
      </c>
      <c r="L18" s="1135">
        <v>3</v>
      </c>
      <c r="M18" s="1133">
        <v>5</v>
      </c>
      <c r="N18" s="1134">
        <v>4</v>
      </c>
      <c r="O18" s="1135">
        <v>0</v>
      </c>
      <c r="P18" s="1133">
        <v>5</v>
      </c>
      <c r="Q18" s="1134">
        <v>2</v>
      </c>
      <c r="R18" s="1135">
        <v>4</v>
      </c>
      <c r="S18" s="1133">
        <v>1</v>
      </c>
      <c r="T18" s="1134">
        <v>5</v>
      </c>
      <c r="U18" s="1135">
        <v>4</v>
      </c>
      <c r="V18" s="1133">
        <v>2</v>
      </c>
      <c r="W18" s="1134">
        <v>7</v>
      </c>
      <c r="X18" s="1135">
        <v>10</v>
      </c>
      <c r="Y18" s="1133">
        <v>5</v>
      </c>
      <c r="Z18" s="1134">
        <v>0</v>
      </c>
      <c r="AA18" s="1135">
        <v>3</v>
      </c>
      <c r="AB18" s="1133">
        <v>5</v>
      </c>
      <c r="AC18" s="1134">
        <v>7</v>
      </c>
      <c r="AD18" s="1135">
        <v>2</v>
      </c>
      <c r="AE18" s="1133">
        <v>9</v>
      </c>
      <c r="AF18" s="1134">
        <v>0</v>
      </c>
      <c r="AG18" s="1135">
        <v>1</v>
      </c>
      <c r="AH18" s="1133">
        <v>0</v>
      </c>
      <c r="AI18" s="1134">
        <v>0</v>
      </c>
      <c r="AJ18" s="1135">
        <v>0</v>
      </c>
      <c r="AK18" s="1133">
        <v>4</v>
      </c>
      <c r="AL18" s="1134">
        <v>7</v>
      </c>
      <c r="AM18" s="1135">
        <v>1</v>
      </c>
      <c r="AN18" s="1097">
        <f t="shared" si="4"/>
        <v>43</v>
      </c>
      <c r="AO18" s="1098">
        <f t="shared" si="5"/>
        <v>0.32575757575757575</v>
      </c>
      <c r="AP18" s="1097">
        <f t="shared" si="0"/>
        <v>50</v>
      </c>
      <c r="AQ18" s="1098">
        <f t="shared" si="6"/>
        <v>0.37878787878787878</v>
      </c>
      <c r="AR18" s="1097">
        <f t="shared" si="1"/>
        <v>39</v>
      </c>
      <c r="AS18" s="1098">
        <f t="shared" si="7"/>
        <v>0.29545454545454547</v>
      </c>
      <c r="AT18" s="1101">
        <f t="shared" si="2"/>
        <v>132</v>
      </c>
      <c r="AU18" s="626">
        <f t="shared" si="3"/>
        <v>3.5666036206430697E-2</v>
      </c>
      <c r="AV18" s="627"/>
      <c r="AW18" s="627"/>
      <c r="AX18" s="627"/>
    </row>
    <row r="19" spans="3:50" s="394" customFormat="1" ht="37.200000000000003" customHeight="1" x14ac:dyDescent="0.25">
      <c r="C19" s="397" t="s">
        <v>169</v>
      </c>
      <c r="D19" s="396">
        <f>SUM(D7:D18)</f>
        <v>122</v>
      </c>
      <c r="E19" s="396">
        <f t="shared" ref="E19:AM19" si="8">SUM(E7:E18)</f>
        <v>44</v>
      </c>
      <c r="F19" s="396">
        <f t="shared" si="8"/>
        <v>78</v>
      </c>
      <c r="G19" s="396">
        <f t="shared" si="8"/>
        <v>136</v>
      </c>
      <c r="H19" s="396">
        <f t="shared" si="8"/>
        <v>64</v>
      </c>
      <c r="I19" s="396">
        <f t="shared" si="8"/>
        <v>101</v>
      </c>
      <c r="J19" s="396">
        <f t="shared" si="8"/>
        <v>161</v>
      </c>
      <c r="K19" s="396">
        <f t="shared" si="8"/>
        <v>61</v>
      </c>
      <c r="L19" s="396">
        <f t="shared" si="8"/>
        <v>104</v>
      </c>
      <c r="M19" s="396">
        <f t="shared" si="8"/>
        <v>161</v>
      </c>
      <c r="N19" s="396">
        <f t="shared" si="8"/>
        <v>68</v>
      </c>
      <c r="O19" s="396">
        <f t="shared" si="8"/>
        <v>75</v>
      </c>
      <c r="P19" s="396">
        <f t="shared" si="8"/>
        <v>210</v>
      </c>
      <c r="Q19" s="396">
        <f t="shared" si="8"/>
        <v>71</v>
      </c>
      <c r="R19" s="396">
        <f t="shared" si="8"/>
        <v>132</v>
      </c>
      <c r="S19" s="396">
        <f t="shared" si="8"/>
        <v>188</v>
      </c>
      <c r="T19" s="396">
        <f t="shared" si="8"/>
        <v>83</v>
      </c>
      <c r="U19" s="396">
        <f t="shared" si="8"/>
        <v>93</v>
      </c>
      <c r="V19" s="396">
        <f t="shared" si="8"/>
        <v>135</v>
      </c>
      <c r="W19" s="396">
        <f t="shared" si="8"/>
        <v>81</v>
      </c>
      <c r="X19" s="396">
        <f t="shared" si="8"/>
        <v>102</v>
      </c>
      <c r="Y19" s="396">
        <f t="shared" si="8"/>
        <v>164</v>
      </c>
      <c r="Z19" s="396">
        <f t="shared" si="8"/>
        <v>54</v>
      </c>
      <c r="AA19" s="396">
        <f t="shared" si="8"/>
        <v>106</v>
      </c>
      <c r="AB19" s="396">
        <f t="shared" si="8"/>
        <v>163</v>
      </c>
      <c r="AC19" s="396">
        <f t="shared" si="8"/>
        <v>88</v>
      </c>
      <c r="AD19" s="396">
        <f t="shared" si="8"/>
        <v>81</v>
      </c>
      <c r="AE19" s="396">
        <f t="shared" si="8"/>
        <v>139</v>
      </c>
      <c r="AF19" s="396">
        <f t="shared" si="8"/>
        <v>84</v>
      </c>
      <c r="AG19" s="396">
        <f t="shared" si="8"/>
        <v>107</v>
      </c>
      <c r="AH19" s="396">
        <f t="shared" si="8"/>
        <v>126</v>
      </c>
      <c r="AI19" s="396">
        <f t="shared" si="8"/>
        <v>36</v>
      </c>
      <c r="AJ19" s="396">
        <f t="shared" si="8"/>
        <v>56</v>
      </c>
      <c r="AK19" s="396">
        <f t="shared" si="8"/>
        <v>115</v>
      </c>
      <c r="AL19" s="396">
        <f t="shared" si="8"/>
        <v>48</v>
      </c>
      <c r="AM19" s="1105">
        <f t="shared" si="8"/>
        <v>64</v>
      </c>
      <c r="AN19" s="1113">
        <f>SUM(AN7:AN18)</f>
        <v>1820</v>
      </c>
      <c r="AO19" s="1114"/>
      <c r="AP19" s="1103">
        <f t="shared" ref="AP19:AR19" si="9">SUM(AP7:AP18)</f>
        <v>782</v>
      </c>
      <c r="AQ19" s="1114"/>
      <c r="AR19" s="1102">
        <f t="shared" si="9"/>
        <v>1099</v>
      </c>
      <c r="AS19" s="1114"/>
      <c r="AT19" s="1115">
        <f>SUM(AT7:AT18)</f>
        <v>3701</v>
      </c>
      <c r="AU19" s="1116">
        <f t="shared" si="3"/>
        <v>1</v>
      </c>
      <c r="AV19" s="632"/>
      <c r="AW19" s="632"/>
      <c r="AX19" s="632"/>
    </row>
    <row r="20" spans="3:50" s="394" customFormat="1" ht="37.200000000000003" customHeight="1" thickBot="1" x14ac:dyDescent="0.3">
      <c r="C20" s="395" t="s">
        <v>168</v>
      </c>
      <c r="D20" s="1054">
        <f>SUM(D19:F19)</f>
        <v>244</v>
      </c>
      <c r="E20" s="1054"/>
      <c r="F20" s="1054"/>
      <c r="G20" s="1054">
        <f>SUM(G19:I19)</f>
        <v>301</v>
      </c>
      <c r="H20" s="1054"/>
      <c r="I20" s="1054"/>
      <c r="J20" s="1054">
        <f>SUM(J19:L19)</f>
        <v>326</v>
      </c>
      <c r="K20" s="1054"/>
      <c r="L20" s="1054"/>
      <c r="M20" s="1054">
        <f>SUM(M19:O19)</f>
        <v>304</v>
      </c>
      <c r="N20" s="1054"/>
      <c r="O20" s="1054"/>
      <c r="P20" s="1054">
        <f>SUM(P19:R19)</f>
        <v>413</v>
      </c>
      <c r="Q20" s="1054"/>
      <c r="R20" s="1054"/>
      <c r="S20" s="1054">
        <f>SUM(S19:U19)</f>
        <v>364</v>
      </c>
      <c r="T20" s="1054"/>
      <c r="U20" s="1054"/>
      <c r="V20" s="1054">
        <f>SUM(V19:X19)</f>
        <v>318</v>
      </c>
      <c r="W20" s="1054"/>
      <c r="X20" s="1054"/>
      <c r="Y20" s="1054">
        <f>SUM(Y19:AA19)</f>
        <v>324</v>
      </c>
      <c r="Z20" s="1054"/>
      <c r="AA20" s="1054"/>
      <c r="AB20" s="1054">
        <f>SUM(AB19:AD19)</f>
        <v>332</v>
      </c>
      <c r="AC20" s="1054"/>
      <c r="AD20" s="1054"/>
      <c r="AE20" s="1054">
        <f>SUM(AE19:AG19)</f>
        <v>330</v>
      </c>
      <c r="AF20" s="1054"/>
      <c r="AG20" s="1054"/>
      <c r="AH20" s="1054">
        <f>SUM(AH19:AJ19)</f>
        <v>218</v>
      </c>
      <c r="AI20" s="1054"/>
      <c r="AJ20" s="1054"/>
      <c r="AK20" s="1054">
        <f>SUM(AK19:AM19)</f>
        <v>227</v>
      </c>
      <c r="AL20" s="1054"/>
      <c r="AM20" s="1106"/>
      <c r="AN20" s="1117"/>
      <c r="AO20" s="1108"/>
      <c r="AP20" s="1109"/>
      <c r="AQ20" s="1108"/>
      <c r="AR20" s="1110"/>
      <c r="AS20" s="1108"/>
      <c r="AT20" s="1111"/>
      <c r="AU20" s="1112"/>
      <c r="AV20" s="632"/>
      <c r="AW20" s="632"/>
      <c r="AX20" s="632"/>
    </row>
    <row r="21" spans="3:50" x14ac:dyDescent="0.25"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387"/>
    </row>
    <row r="22" spans="3:50" x14ac:dyDescent="0.25"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</row>
    <row r="23" spans="3:50" x14ac:dyDescent="0.25"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387"/>
      <c r="AQ23" s="387"/>
      <c r="AR23" s="387"/>
      <c r="AS23" s="387"/>
      <c r="AT23" s="387"/>
      <c r="AU23" s="387"/>
      <c r="AV23" s="387"/>
      <c r="AW23" s="387"/>
      <c r="AX23" s="387"/>
    </row>
    <row r="24" spans="3:50" x14ac:dyDescent="0.25"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  <c r="AR24" s="387"/>
      <c r="AS24" s="387"/>
      <c r="AT24" s="387"/>
      <c r="AU24" s="387"/>
      <c r="AV24" s="387"/>
      <c r="AW24" s="387"/>
      <c r="AX24" s="387"/>
    </row>
    <row r="28" spans="3:50" x14ac:dyDescent="0.25">
      <c r="C28" s="388"/>
    </row>
    <row r="40" spans="4:50" ht="63" customHeight="1" x14ac:dyDescent="0.25"/>
    <row r="41" spans="4:50" ht="63" customHeight="1" x14ac:dyDescent="0.25"/>
    <row r="42" spans="4:50" ht="63" customHeight="1" x14ac:dyDescent="0.25"/>
    <row r="43" spans="4:50" ht="63" customHeight="1" x14ac:dyDescent="0.25">
      <c r="AU43" s="383"/>
      <c r="AV43" s="383"/>
      <c r="AW43" s="383"/>
      <c r="AX43" s="383"/>
    </row>
    <row r="44" spans="4:50" ht="63" customHeight="1" x14ac:dyDescent="0.25">
      <c r="AU44" s="892" t="s">
        <v>506</v>
      </c>
      <c r="AV44" s="794" t="s">
        <v>500</v>
      </c>
      <c r="AX44" s="794" t="s">
        <v>500</v>
      </c>
    </row>
    <row r="48" spans="4:50" ht="17.399999999999999" x14ac:dyDescent="0.3">
      <c r="D48" s="393"/>
      <c r="E48" s="393"/>
      <c r="F48" s="393"/>
      <c r="G48" s="392"/>
      <c r="H48" s="392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1"/>
      <c r="AL48" s="391"/>
      <c r="AM48" s="391"/>
      <c r="AN48" s="390"/>
      <c r="AO48" s="390"/>
      <c r="AP48" s="390"/>
      <c r="AQ48" s="390"/>
      <c r="AR48" s="390"/>
      <c r="AS48" s="390"/>
      <c r="AT48" s="390"/>
      <c r="AU48" s="389"/>
      <c r="AV48" s="389"/>
      <c r="AW48" s="389"/>
      <c r="AX48" s="389"/>
    </row>
    <row r="49" spans="4:50" ht="20.399999999999999" x14ac:dyDescent="0.35">
      <c r="D49" s="1052"/>
      <c r="E49" s="1052"/>
      <c r="F49" s="1052"/>
      <c r="G49" s="1053"/>
      <c r="H49" s="1053"/>
      <c r="I49" s="1053"/>
      <c r="J49" s="1053"/>
      <c r="K49" s="1053"/>
      <c r="L49" s="1053"/>
      <c r="M49" s="1053"/>
      <c r="N49" s="1053"/>
      <c r="O49" s="1053"/>
      <c r="P49" s="1053"/>
      <c r="Q49" s="1053"/>
      <c r="R49" s="1053"/>
      <c r="S49" s="1053"/>
      <c r="T49" s="1053"/>
      <c r="U49" s="1053"/>
      <c r="V49" s="1053"/>
      <c r="W49" s="1053"/>
      <c r="X49" s="1053"/>
      <c r="Y49" s="1053"/>
      <c r="Z49" s="1053"/>
      <c r="AA49" s="1053"/>
      <c r="AB49" s="1053"/>
      <c r="AC49" s="1053"/>
      <c r="AD49" s="1053"/>
      <c r="AE49" s="1053"/>
      <c r="AF49" s="1053"/>
      <c r="AG49" s="1053"/>
      <c r="AH49" s="1053"/>
      <c r="AI49" s="1053"/>
      <c r="AJ49" s="1053"/>
      <c r="AK49" s="1053"/>
      <c r="AL49" s="1053"/>
      <c r="AM49" s="1053"/>
      <c r="AN49" s="1053"/>
      <c r="AO49" s="1053"/>
      <c r="AP49" s="1053"/>
      <c r="AQ49" s="1053"/>
      <c r="AR49" s="1053"/>
      <c r="AS49" s="1053"/>
      <c r="AT49" s="1053"/>
      <c r="AU49" s="1053"/>
      <c r="AV49" s="616"/>
      <c r="AW49" s="616"/>
      <c r="AX49" s="616"/>
    </row>
  </sheetData>
  <sheetProtection algorithmName="SHA-512" hashValue="Nh2/CAD0QgeqhVDK7VyhZCeIRQfewq8xs0cfh2+BWGWpoeeaplh741RHxj2QOQzi50BsjHqx4zbshyJPJ01Jxw==" saltValue="VRB6rWapLroHHevx0Bd9gQ==" spinCount="100000" sheet="1" objects="1" scenarios="1" formatCells="0" insertColumns="0" insertRows="0" autoFilter="0"/>
  <mergeCells count="76">
    <mergeCell ref="C2:AU2"/>
    <mergeCell ref="C3:AU3"/>
    <mergeCell ref="D4:F4"/>
    <mergeCell ref="G4:I4"/>
    <mergeCell ref="J4:L4"/>
    <mergeCell ref="M4:O4"/>
    <mergeCell ref="P4:R4"/>
    <mergeCell ref="S4:U4"/>
    <mergeCell ref="V4:X4"/>
    <mergeCell ref="AW12:AX12"/>
    <mergeCell ref="AT19:AT20"/>
    <mergeCell ref="AU19:AU20"/>
    <mergeCell ref="Y4:AA4"/>
    <mergeCell ref="AB4:AD4"/>
    <mergeCell ref="AE4:AG4"/>
    <mergeCell ref="AH4:AJ4"/>
    <mergeCell ref="AK4:AM4"/>
    <mergeCell ref="AN4:AS4"/>
    <mergeCell ref="AR19:AR20"/>
    <mergeCell ref="AP19:AP20"/>
    <mergeCell ref="AN19:AN20"/>
    <mergeCell ref="AK20:AM20"/>
    <mergeCell ref="D20:F20"/>
    <mergeCell ref="G20:I20"/>
    <mergeCell ref="J20:L20"/>
    <mergeCell ref="M20:O20"/>
    <mergeCell ref="P20:R20"/>
    <mergeCell ref="S20:U20"/>
    <mergeCell ref="R5:R6"/>
    <mergeCell ref="D49:AU49"/>
    <mergeCell ref="F5:F6"/>
    <mergeCell ref="E5:E6"/>
    <mergeCell ref="D5:D6"/>
    <mergeCell ref="G5:G6"/>
    <mergeCell ref="H5:H6"/>
    <mergeCell ref="I5:I6"/>
    <mergeCell ref="J5:J6"/>
    <mergeCell ref="K5:K6"/>
    <mergeCell ref="L5:L6"/>
    <mergeCell ref="V20:X20"/>
    <mergeCell ref="Y20:AA20"/>
    <mergeCell ref="AB20:AD20"/>
    <mergeCell ref="AE20:AG20"/>
    <mergeCell ref="AH20:AJ20"/>
    <mergeCell ref="AI5:AI6"/>
    <mergeCell ref="AJ5:AJ6"/>
    <mergeCell ref="Y5:Y6"/>
    <mergeCell ref="Z5:Z6"/>
    <mergeCell ref="AA5:AA6"/>
    <mergeCell ref="AB5:AB6"/>
    <mergeCell ref="AC5:AC6"/>
    <mergeCell ref="AD5:AD6"/>
    <mergeCell ref="C5:C6"/>
    <mergeCell ref="AE5:AE6"/>
    <mergeCell ref="AF5:AF6"/>
    <mergeCell ref="AG5:AG6"/>
    <mergeCell ref="AH5:AH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Q5:Q6"/>
    <mergeCell ref="AK5:AK6"/>
    <mergeCell ref="AL5:AL6"/>
    <mergeCell ref="AM5:AM6"/>
    <mergeCell ref="AU5:AU6"/>
    <mergeCell ref="AT5:AT6"/>
    <mergeCell ref="AN5:AO5"/>
    <mergeCell ref="AP5:AQ5"/>
    <mergeCell ref="AR5:AS5"/>
  </mergeCells>
  <pageMargins left="0.70866141732283472" right="0.70866141732283472" top="0.74803149606299213" bottom="0.74803149606299213" header="0.31496062992125984" footer="0.31496062992125984"/>
  <pageSetup paperSize="41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1:AU41"/>
  <sheetViews>
    <sheetView tabSelected="1" view="pageBreakPreview" topLeftCell="A4" zoomScale="70" zoomScaleNormal="100" zoomScaleSheetLayoutView="70" workbookViewId="0">
      <selection activeCell="AA10" sqref="AA10"/>
    </sheetView>
  </sheetViews>
  <sheetFormatPr baseColWidth="10" defaultColWidth="11.44140625" defaultRowHeight="13.2" x14ac:dyDescent="0.25"/>
  <cols>
    <col min="2" max="2" width="2.6640625" customWidth="1"/>
    <col min="3" max="3" width="35.33203125" customWidth="1"/>
    <col min="4" max="45" width="8.6640625" customWidth="1"/>
    <col min="47" max="47" width="12.6640625" customWidth="1"/>
    <col min="48" max="48" width="3.6640625" customWidth="1"/>
  </cols>
  <sheetData>
    <row r="1" spans="3:47" ht="23.7" customHeight="1" x14ac:dyDescent="0.25"/>
    <row r="2" spans="3:47" ht="91.8" customHeight="1" x14ac:dyDescent="0.25">
      <c r="C2" s="633" t="s">
        <v>509</v>
      </c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4"/>
      <c r="V2" s="634"/>
      <c r="W2" s="634"/>
      <c r="X2" s="634"/>
      <c r="Y2" s="634"/>
      <c r="Z2" s="634"/>
      <c r="AA2" s="634"/>
      <c r="AB2" s="634"/>
      <c r="AC2" s="634"/>
      <c r="AD2" s="634"/>
      <c r="AE2" s="634"/>
      <c r="AF2" s="634"/>
      <c r="AG2" s="634"/>
      <c r="AH2" s="634"/>
      <c r="AI2" s="634"/>
      <c r="AJ2" s="634"/>
      <c r="AK2" s="634"/>
      <c r="AL2" s="634"/>
      <c r="AM2" s="634"/>
      <c r="AN2" s="634"/>
      <c r="AO2" s="634"/>
      <c r="AP2" s="634"/>
      <c r="AQ2" s="634"/>
      <c r="AR2" s="634"/>
      <c r="AS2" s="634"/>
      <c r="AT2" s="634"/>
      <c r="AU2" s="634"/>
    </row>
    <row r="3" spans="3:47" ht="28.2" customHeight="1" thickBot="1" x14ac:dyDescent="0.3">
      <c r="C3" s="635" t="s">
        <v>176</v>
      </c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5"/>
      <c r="AJ3" s="635"/>
      <c r="AK3" s="635"/>
      <c r="AL3" s="635"/>
      <c r="AM3" s="635"/>
      <c r="AN3" s="635"/>
      <c r="AO3" s="635"/>
      <c r="AP3" s="635"/>
      <c r="AQ3" s="635"/>
      <c r="AR3" s="635"/>
      <c r="AS3" s="635"/>
      <c r="AT3" s="635"/>
      <c r="AU3" s="635"/>
    </row>
    <row r="4" spans="3:47" s="394" customFormat="1" ht="33" customHeight="1" thickBot="1" x14ac:dyDescent="0.3">
      <c r="C4" s="1071" t="s">
        <v>175</v>
      </c>
      <c r="D4" s="1063" t="s">
        <v>3</v>
      </c>
      <c r="E4" s="1064"/>
      <c r="F4" s="1065"/>
      <c r="G4" s="1063" t="s">
        <v>4</v>
      </c>
      <c r="H4" s="1064"/>
      <c r="I4" s="1065"/>
      <c r="J4" s="1063" t="s">
        <v>5</v>
      </c>
      <c r="K4" s="1064"/>
      <c r="L4" s="1065"/>
      <c r="M4" s="1063" t="s">
        <v>6</v>
      </c>
      <c r="N4" s="1064"/>
      <c r="O4" s="1065"/>
      <c r="P4" s="1063" t="s">
        <v>7</v>
      </c>
      <c r="Q4" s="1064"/>
      <c r="R4" s="1065"/>
      <c r="S4" s="1063" t="s">
        <v>8</v>
      </c>
      <c r="T4" s="1064"/>
      <c r="U4" s="1065"/>
      <c r="V4" s="1063" t="s">
        <v>9</v>
      </c>
      <c r="W4" s="1064"/>
      <c r="X4" s="1065"/>
      <c r="Y4" s="1063" t="s">
        <v>10</v>
      </c>
      <c r="Z4" s="1064"/>
      <c r="AA4" s="1065"/>
      <c r="AB4" s="1063" t="s">
        <v>11</v>
      </c>
      <c r="AC4" s="1064"/>
      <c r="AD4" s="1065"/>
      <c r="AE4" s="1063" t="s">
        <v>12</v>
      </c>
      <c r="AF4" s="1064"/>
      <c r="AG4" s="1065"/>
      <c r="AH4" s="1063" t="s">
        <v>13</v>
      </c>
      <c r="AI4" s="1064"/>
      <c r="AJ4" s="1065"/>
      <c r="AK4" s="1063" t="s">
        <v>14</v>
      </c>
      <c r="AL4" s="1064"/>
      <c r="AM4" s="1065"/>
      <c r="AN4" s="1090" t="s">
        <v>502</v>
      </c>
      <c r="AO4" s="1091"/>
      <c r="AP4" s="1091"/>
      <c r="AQ4" s="1091"/>
      <c r="AR4" s="1091"/>
      <c r="AS4" s="1092"/>
      <c r="AT4" s="1145" t="s">
        <v>99</v>
      </c>
      <c r="AU4" s="1146"/>
    </row>
    <row r="5" spans="3:47" s="394" customFormat="1" ht="71.400000000000006" customHeight="1" x14ac:dyDescent="0.25">
      <c r="C5" s="1072"/>
      <c r="D5" s="1079" t="s">
        <v>19</v>
      </c>
      <c r="E5" s="1076" t="s">
        <v>20</v>
      </c>
      <c r="F5" s="1074" t="s">
        <v>21</v>
      </c>
      <c r="G5" s="1079" t="s">
        <v>19</v>
      </c>
      <c r="H5" s="1076" t="s">
        <v>20</v>
      </c>
      <c r="I5" s="1074" t="s">
        <v>21</v>
      </c>
      <c r="J5" s="1079" t="s">
        <v>19</v>
      </c>
      <c r="K5" s="1076" t="s">
        <v>20</v>
      </c>
      <c r="L5" s="1074" t="s">
        <v>21</v>
      </c>
      <c r="M5" s="1079" t="s">
        <v>19</v>
      </c>
      <c r="N5" s="1076" t="s">
        <v>20</v>
      </c>
      <c r="O5" s="1074" t="s">
        <v>21</v>
      </c>
      <c r="P5" s="1079" t="s">
        <v>19</v>
      </c>
      <c r="Q5" s="1076" t="s">
        <v>20</v>
      </c>
      <c r="R5" s="1074" t="s">
        <v>21</v>
      </c>
      <c r="S5" s="1079" t="s">
        <v>19</v>
      </c>
      <c r="T5" s="1076" t="s">
        <v>20</v>
      </c>
      <c r="U5" s="1074" t="s">
        <v>21</v>
      </c>
      <c r="V5" s="1079" t="s">
        <v>19</v>
      </c>
      <c r="W5" s="1076" t="s">
        <v>20</v>
      </c>
      <c r="X5" s="1074" t="s">
        <v>21</v>
      </c>
      <c r="Y5" s="1079" t="s">
        <v>19</v>
      </c>
      <c r="Z5" s="1076" t="s">
        <v>20</v>
      </c>
      <c r="AA5" s="1074" t="s">
        <v>21</v>
      </c>
      <c r="AB5" s="1079" t="s">
        <v>19</v>
      </c>
      <c r="AC5" s="1076" t="s">
        <v>20</v>
      </c>
      <c r="AD5" s="1074" t="s">
        <v>21</v>
      </c>
      <c r="AE5" s="1079" t="s">
        <v>19</v>
      </c>
      <c r="AF5" s="1076" t="s">
        <v>20</v>
      </c>
      <c r="AG5" s="1074" t="s">
        <v>21</v>
      </c>
      <c r="AH5" s="1079" t="s">
        <v>19</v>
      </c>
      <c r="AI5" s="1076" t="s">
        <v>20</v>
      </c>
      <c r="AJ5" s="1074" t="s">
        <v>21</v>
      </c>
      <c r="AK5" s="1079" t="s">
        <v>19</v>
      </c>
      <c r="AL5" s="1076" t="s">
        <v>20</v>
      </c>
      <c r="AM5" s="1074" t="s">
        <v>21</v>
      </c>
      <c r="AN5" s="1084" t="s">
        <v>19</v>
      </c>
      <c r="AO5" s="1085"/>
      <c r="AP5" s="1086" t="s">
        <v>20</v>
      </c>
      <c r="AQ5" s="1087"/>
      <c r="AR5" s="1088" t="s">
        <v>21</v>
      </c>
      <c r="AS5" s="1089"/>
      <c r="AT5" s="1083" t="s">
        <v>167</v>
      </c>
      <c r="AU5" s="1080" t="s">
        <v>174</v>
      </c>
    </row>
    <row r="6" spans="3:47" s="401" customFormat="1" ht="47.4" customHeight="1" thickBot="1" x14ac:dyDescent="0.3">
      <c r="C6" s="1051"/>
      <c r="D6" s="1078"/>
      <c r="E6" s="1077"/>
      <c r="F6" s="1075"/>
      <c r="G6" s="1078"/>
      <c r="H6" s="1077"/>
      <c r="I6" s="1075"/>
      <c r="J6" s="1078"/>
      <c r="K6" s="1077"/>
      <c r="L6" s="1075"/>
      <c r="M6" s="1078"/>
      <c r="N6" s="1077"/>
      <c r="O6" s="1075"/>
      <c r="P6" s="1078"/>
      <c r="Q6" s="1077"/>
      <c r="R6" s="1075"/>
      <c r="S6" s="1078"/>
      <c r="T6" s="1077"/>
      <c r="U6" s="1075"/>
      <c r="V6" s="1078"/>
      <c r="W6" s="1077"/>
      <c r="X6" s="1075"/>
      <c r="Y6" s="1078"/>
      <c r="Z6" s="1077"/>
      <c r="AA6" s="1075"/>
      <c r="AB6" s="1078"/>
      <c r="AC6" s="1077"/>
      <c r="AD6" s="1075"/>
      <c r="AE6" s="1078"/>
      <c r="AF6" s="1077"/>
      <c r="AG6" s="1075"/>
      <c r="AH6" s="1078"/>
      <c r="AI6" s="1077"/>
      <c r="AJ6" s="1075"/>
      <c r="AK6" s="1078"/>
      <c r="AL6" s="1077"/>
      <c r="AM6" s="1075"/>
      <c r="AN6" s="886" t="s">
        <v>504</v>
      </c>
      <c r="AO6" s="887" t="s">
        <v>505</v>
      </c>
      <c r="AP6" s="888" t="s">
        <v>504</v>
      </c>
      <c r="AQ6" s="889" t="s">
        <v>505</v>
      </c>
      <c r="AR6" s="890" t="s">
        <v>504</v>
      </c>
      <c r="AS6" s="891" t="s">
        <v>505</v>
      </c>
      <c r="AT6" s="1082"/>
      <c r="AU6" s="1081"/>
    </row>
    <row r="7" spans="3:47" ht="34.799999999999997" customHeight="1" thickBot="1" x14ac:dyDescent="0.3">
      <c r="C7" s="622" t="s">
        <v>173</v>
      </c>
      <c r="D7" s="1136">
        <v>110</v>
      </c>
      <c r="E7" s="1137">
        <v>41</v>
      </c>
      <c r="F7" s="1138">
        <v>58</v>
      </c>
      <c r="G7" s="1136">
        <v>123</v>
      </c>
      <c r="H7" s="1137">
        <v>55</v>
      </c>
      <c r="I7" s="1138">
        <v>83</v>
      </c>
      <c r="J7" s="1136">
        <v>169</v>
      </c>
      <c r="K7" s="1137">
        <v>51</v>
      </c>
      <c r="L7" s="1138">
        <v>76</v>
      </c>
      <c r="M7" s="1136">
        <v>136</v>
      </c>
      <c r="N7" s="1137">
        <v>52</v>
      </c>
      <c r="O7" s="1138">
        <v>65</v>
      </c>
      <c r="P7" s="1136">
        <v>171</v>
      </c>
      <c r="Q7" s="1137">
        <v>62</v>
      </c>
      <c r="R7" s="1138">
        <v>100</v>
      </c>
      <c r="S7" s="1136">
        <v>139</v>
      </c>
      <c r="T7" s="1137">
        <v>83</v>
      </c>
      <c r="U7" s="1138">
        <v>86</v>
      </c>
      <c r="V7" s="1136">
        <v>106</v>
      </c>
      <c r="W7" s="1137">
        <v>71</v>
      </c>
      <c r="X7" s="1138">
        <v>81</v>
      </c>
      <c r="Y7" s="1136">
        <v>125</v>
      </c>
      <c r="Z7" s="1137">
        <v>42</v>
      </c>
      <c r="AA7" s="1138">
        <v>83</v>
      </c>
      <c r="AB7" s="1136">
        <v>126</v>
      </c>
      <c r="AC7" s="1137">
        <v>64</v>
      </c>
      <c r="AD7" s="1138">
        <v>61</v>
      </c>
      <c r="AE7" s="1136">
        <v>110</v>
      </c>
      <c r="AF7" s="1137">
        <v>70</v>
      </c>
      <c r="AG7" s="1138">
        <v>85</v>
      </c>
      <c r="AH7" s="1136">
        <v>120</v>
      </c>
      <c r="AI7" s="1137">
        <v>58</v>
      </c>
      <c r="AJ7" s="1138">
        <v>66</v>
      </c>
      <c r="AK7" s="1136">
        <v>95</v>
      </c>
      <c r="AL7" s="1137">
        <v>43</v>
      </c>
      <c r="AM7" s="1138">
        <v>56</v>
      </c>
      <c r="AN7" s="623">
        <f>D7+G7+J7+M7+P7+S7+V7+Y7+AB7+AE7+AH7</f>
        <v>1435</v>
      </c>
      <c r="AO7" s="624">
        <f>AN7/$AT$7</f>
        <v>0.45964125560538116</v>
      </c>
      <c r="AP7" s="623">
        <f>E7+H7+K7+N7+Q7+T7+W7+Z7+AC7+AF7+AI7</f>
        <v>649</v>
      </c>
      <c r="AQ7" s="624">
        <f>AP7/$AT$7</f>
        <v>0.20787956438180655</v>
      </c>
      <c r="AR7" s="623">
        <f>F7+I7+L7+O7+R7+U7+X7+AA7+AD7+AG7+AJ7</f>
        <v>844</v>
      </c>
      <c r="AS7" s="624">
        <f>AR7/$AT$7</f>
        <v>0.27033952594490712</v>
      </c>
      <c r="AT7" s="894">
        <f>SUM(D7:AM7)</f>
        <v>3122</v>
      </c>
      <c r="AU7" s="398">
        <f>AT7/totalvictim</f>
        <v>0.77642377518030337</v>
      </c>
    </row>
    <row r="8" spans="3:47" ht="34.799999999999997" customHeight="1" thickBot="1" x14ac:dyDescent="0.3">
      <c r="C8" s="399" t="s">
        <v>172</v>
      </c>
      <c r="D8" s="1139">
        <v>28</v>
      </c>
      <c r="E8" s="1140">
        <v>5</v>
      </c>
      <c r="F8" s="1141">
        <v>5</v>
      </c>
      <c r="G8" s="1139">
        <v>20</v>
      </c>
      <c r="H8" s="1140">
        <v>11</v>
      </c>
      <c r="I8" s="1141">
        <v>18</v>
      </c>
      <c r="J8" s="1139">
        <v>49</v>
      </c>
      <c r="K8" s="1140">
        <v>11</v>
      </c>
      <c r="L8" s="1141">
        <v>12</v>
      </c>
      <c r="M8" s="1139">
        <v>32</v>
      </c>
      <c r="N8" s="1140">
        <v>10</v>
      </c>
      <c r="O8" s="1141">
        <v>7</v>
      </c>
      <c r="P8" s="1139">
        <v>23</v>
      </c>
      <c r="Q8" s="1140">
        <v>9</v>
      </c>
      <c r="R8" s="1141">
        <v>19</v>
      </c>
      <c r="S8" s="1139">
        <v>22</v>
      </c>
      <c r="T8" s="1140">
        <v>18</v>
      </c>
      <c r="U8" s="1141">
        <v>12</v>
      </c>
      <c r="V8" s="1139">
        <v>18</v>
      </c>
      <c r="W8" s="1140">
        <v>6</v>
      </c>
      <c r="X8" s="1141">
        <v>16</v>
      </c>
      <c r="Y8" s="1139">
        <v>20</v>
      </c>
      <c r="Z8" s="1140">
        <v>4</v>
      </c>
      <c r="AA8" s="1141">
        <v>12</v>
      </c>
      <c r="AB8" s="1139">
        <v>21</v>
      </c>
      <c r="AC8" s="1140">
        <v>12</v>
      </c>
      <c r="AD8" s="1141">
        <v>8</v>
      </c>
      <c r="AE8" s="1139">
        <v>20</v>
      </c>
      <c r="AF8" s="1140">
        <v>14</v>
      </c>
      <c r="AG8" s="1141">
        <v>10</v>
      </c>
      <c r="AH8" s="1139">
        <v>22</v>
      </c>
      <c r="AI8" s="1140">
        <v>11</v>
      </c>
      <c r="AJ8" s="1141">
        <v>3</v>
      </c>
      <c r="AK8" s="1139">
        <v>13</v>
      </c>
      <c r="AL8" s="1140">
        <v>4</v>
      </c>
      <c r="AM8" s="1141">
        <v>5</v>
      </c>
      <c r="AN8" s="623">
        <f t="shared" ref="AN8:AN10" si="0">D8+G8+J8+M8+P8+S8+V8+Y8+AB8+AE8+AH8</f>
        <v>275</v>
      </c>
      <c r="AO8" s="624">
        <f t="shared" ref="AO8:AO10" si="1">AN8/$AT$7</f>
        <v>8.8084561178731577E-2</v>
      </c>
      <c r="AP8" s="623">
        <f t="shared" ref="AP8:AP10" si="2">E8+H8+K8+N8+Q8+T8+W8+Z8+AC8+AF8+AI8</f>
        <v>111</v>
      </c>
      <c r="AQ8" s="624">
        <f t="shared" ref="AQ8:AQ10" si="3">AP8/$AT$7</f>
        <v>3.5554131966688017E-2</v>
      </c>
      <c r="AR8" s="623">
        <f t="shared" ref="AR8:AR10" si="4">F8+I8+L8+O8+R8+U8+X8+AA8+AD8+AG8+AJ8</f>
        <v>122</v>
      </c>
      <c r="AS8" s="624">
        <f t="shared" ref="AS8:AS10" si="5">AR8/$AT$7</f>
        <v>3.9077514413837285E-2</v>
      </c>
      <c r="AT8" s="894">
        <f>SUM(D8:AM8)</f>
        <v>530</v>
      </c>
      <c r="AU8" s="398">
        <f>AT8/totalvictim</f>
        <v>0.13180800795821934</v>
      </c>
    </row>
    <row r="9" spans="3:47" ht="34.799999999999997" customHeight="1" thickBot="1" x14ac:dyDescent="0.3">
      <c r="C9" s="400" t="s">
        <v>171</v>
      </c>
      <c r="D9" s="1139">
        <v>0</v>
      </c>
      <c r="E9" s="1140">
        <v>0</v>
      </c>
      <c r="F9" s="1141">
        <v>0</v>
      </c>
      <c r="G9" s="1139">
        <v>0</v>
      </c>
      <c r="H9" s="1140">
        <v>0</v>
      </c>
      <c r="I9" s="1141">
        <v>0</v>
      </c>
      <c r="J9" s="1139">
        <v>0</v>
      </c>
      <c r="K9" s="1140">
        <v>0</v>
      </c>
      <c r="L9" s="1141">
        <v>0</v>
      </c>
      <c r="M9" s="1139">
        <v>0</v>
      </c>
      <c r="N9" s="1140">
        <v>0</v>
      </c>
      <c r="O9" s="1141">
        <v>0</v>
      </c>
      <c r="P9" s="1139">
        <v>0</v>
      </c>
      <c r="Q9" s="1140">
        <v>0</v>
      </c>
      <c r="R9" s="1141">
        <v>0</v>
      </c>
      <c r="S9" s="1139">
        <v>0</v>
      </c>
      <c r="T9" s="1140">
        <v>0</v>
      </c>
      <c r="U9" s="1141">
        <v>0</v>
      </c>
      <c r="V9" s="1139">
        <v>0</v>
      </c>
      <c r="W9" s="1140">
        <v>0</v>
      </c>
      <c r="X9" s="1141">
        <v>0</v>
      </c>
      <c r="Y9" s="1139">
        <v>0</v>
      </c>
      <c r="Z9" s="1140">
        <v>0</v>
      </c>
      <c r="AA9" s="1141">
        <v>0</v>
      </c>
      <c r="AB9" s="1139">
        <v>0</v>
      </c>
      <c r="AC9" s="1140">
        <v>0</v>
      </c>
      <c r="AD9" s="1141">
        <v>0</v>
      </c>
      <c r="AE9" s="1139">
        <v>0</v>
      </c>
      <c r="AF9" s="1140">
        <v>0</v>
      </c>
      <c r="AG9" s="1141">
        <v>0</v>
      </c>
      <c r="AH9" s="1139">
        <v>0</v>
      </c>
      <c r="AI9" s="1140">
        <v>0</v>
      </c>
      <c r="AJ9" s="1141">
        <v>0</v>
      </c>
      <c r="AK9" s="1139">
        <v>0</v>
      </c>
      <c r="AL9" s="1140">
        <v>0</v>
      </c>
      <c r="AM9" s="1141">
        <v>0</v>
      </c>
      <c r="AN9" s="623">
        <f t="shared" si="0"/>
        <v>0</v>
      </c>
      <c r="AO9" s="624">
        <f t="shared" si="1"/>
        <v>0</v>
      </c>
      <c r="AP9" s="623">
        <f t="shared" si="2"/>
        <v>0</v>
      </c>
      <c r="AQ9" s="624">
        <f t="shared" si="3"/>
        <v>0</v>
      </c>
      <c r="AR9" s="623">
        <f t="shared" si="4"/>
        <v>0</v>
      </c>
      <c r="AS9" s="624">
        <f t="shared" si="5"/>
        <v>0</v>
      </c>
      <c r="AT9" s="894">
        <f>SUM(D9:AM9)</f>
        <v>0</v>
      </c>
      <c r="AU9" s="398">
        <f>AT9/totalvictim</f>
        <v>0</v>
      </c>
    </row>
    <row r="10" spans="3:47" ht="34.799999999999997" customHeight="1" thickBot="1" x14ac:dyDescent="0.3">
      <c r="C10" s="399" t="s">
        <v>170</v>
      </c>
      <c r="D10" s="1142">
        <v>3</v>
      </c>
      <c r="E10" s="1143">
        <v>4</v>
      </c>
      <c r="F10" s="1144">
        <v>12</v>
      </c>
      <c r="G10" s="1142">
        <v>7</v>
      </c>
      <c r="H10" s="1143">
        <v>10</v>
      </c>
      <c r="I10" s="1144">
        <v>8</v>
      </c>
      <c r="J10" s="1142">
        <v>7</v>
      </c>
      <c r="K10" s="1143">
        <v>6</v>
      </c>
      <c r="L10" s="1144">
        <v>21</v>
      </c>
      <c r="M10" s="1142">
        <v>12</v>
      </c>
      <c r="N10" s="1143">
        <v>0</v>
      </c>
      <c r="O10" s="1144">
        <v>9</v>
      </c>
      <c r="P10" s="1142">
        <v>23</v>
      </c>
      <c r="Q10" s="1143">
        <v>10</v>
      </c>
      <c r="R10" s="1144">
        <v>10</v>
      </c>
      <c r="S10" s="1142">
        <v>21</v>
      </c>
      <c r="T10" s="1143">
        <v>4</v>
      </c>
      <c r="U10" s="1144">
        <v>8</v>
      </c>
      <c r="V10" s="1142">
        <v>12</v>
      </c>
      <c r="W10" s="1143">
        <v>20</v>
      </c>
      <c r="X10" s="1144">
        <v>9</v>
      </c>
      <c r="Y10" s="1142">
        <v>15</v>
      </c>
      <c r="Z10" s="1143">
        <v>9</v>
      </c>
      <c r="AA10" s="1144">
        <v>10</v>
      </c>
      <c r="AB10" s="1142">
        <v>12</v>
      </c>
      <c r="AC10" s="1143">
        <v>9</v>
      </c>
      <c r="AD10" s="1144">
        <v>6</v>
      </c>
      <c r="AE10" s="1142">
        <v>14</v>
      </c>
      <c r="AF10" s="1143">
        <v>7</v>
      </c>
      <c r="AG10" s="1144">
        <v>15</v>
      </c>
      <c r="AH10" s="1142">
        <v>20</v>
      </c>
      <c r="AI10" s="1143">
        <v>4</v>
      </c>
      <c r="AJ10" s="1144">
        <v>8</v>
      </c>
      <c r="AK10" s="1142">
        <v>10</v>
      </c>
      <c r="AL10" s="1143">
        <v>3</v>
      </c>
      <c r="AM10" s="1144">
        <v>11</v>
      </c>
      <c r="AN10" s="1097">
        <f t="shared" si="0"/>
        <v>146</v>
      </c>
      <c r="AO10" s="1098">
        <f t="shared" si="1"/>
        <v>4.6764894298526587E-2</v>
      </c>
      <c r="AP10" s="1097">
        <f t="shared" si="2"/>
        <v>83</v>
      </c>
      <c r="AQ10" s="1098">
        <f t="shared" si="3"/>
        <v>2.6585522101217167E-2</v>
      </c>
      <c r="AR10" s="1097">
        <f t="shared" si="4"/>
        <v>116</v>
      </c>
      <c r="AS10" s="1098">
        <f t="shared" si="5"/>
        <v>3.7155669442664956E-2</v>
      </c>
      <c r="AT10" s="1097">
        <f>SUM(D10:AM10)</f>
        <v>369</v>
      </c>
      <c r="AU10" s="398">
        <f>AT10/totalvictim</f>
        <v>9.176821686147725E-2</v>
      </c>
    </row>
    <row r="11" spans="3:47" s="394" customFormat="1" ht="27" customHeight="1" x14ac:dyDescent="0.25">
      <c r="C11" s="397" t="s">
        <v>169</v>
      </c>
      <c r="D11" s="895">
        <f>SUM(D7:D10)</f>
        <v>141</v>
      </c>
      <c r="E11" s="895">
        <f t="shared" ref="E11:AT11" si="6">SUM(E7:E10)</f>
        <v>50</v>
      </c>
      <c r="F11" s="895">
        <f t="shared" si="6"/>
        <v>75</v>
      </c>
      <c r="G11" s="895">
        <f t="shared" si="6"/>
        <v>150</v>
      </c>
      <c r="H11" s="895">
        <f t="shared" si="6"/>
        <v>76</v>
      </c>
      <c r="I11" s="895">
        <f t="shared" si="6"/>
        <v>109</v>
      </c>
      <c r="J11" s="895">
        <f t="shared" si="6"/>
        <v>225</v>
      </c>
      <c r="K11" s="895">
        <f t="shared" si="6"/>
        <v>68</v>
      </c>
      <c r="L11" s="895">
        <f t="shared" si="6"/>
        <v>109</v>
      </c>
      <c r="M11" s="895">
        <f t="shared" si="6"/>
        <v>180</v>
      </c>
      <c r="N11" s="895">
        <f t="shared" si="6"/>
        <v>62</v>
      </c>
      <c r="O11" s="895">
        <f t="shared" si="6"/>
        <v>81</v>
      </c>
      <c r="P11" s="895">
        <f t="shared" si="6"/>
        <v>217</v>
      </c>
      <c r="Q11" s="895">
        <f t="shared" si="6"/>
        <v>81</v>
      </c>
      <c r="R11" s="895">
        <f t="shared" si="6"/>
        <v>129</v>
      </c>
      <c r="S11" s="895">
        <f t="shared" si="6"/>
        <v>182</v>
      </c>
      <c r="T11" s="895">
        <f t="shared" si="6"/>
        <v>105</v>
      </c>
      <c r="U11" s="895">
        <f t="shared" si="6"/>
        <v>106</v>
      </c>
      <c r="V11" s="895">
        <f t="shared" si="6"/>
        <v>136</v>
      </c>
      <c r="W11" s="895">
        <f t="shared" si="6"/>
        <v>97</v>
      </c>
      <c r="X11" s="895">
        <f t="shared" si="6"/>
        <v>106</v>
      </c>
      <c r="Y11" s="895">
        <f t="shared" si="6"/>
        <v>160</v>
      </c>
      <c r="Z11" s="895">
        <f t="shared" si="6"/>
        <v>55</v>
      </c>
      <c r="AA11" s="895">
        <f t="shared" si="6"/>
        <v>105</v>
      </c>
      <c r="AB11" s="895">
        <f t="shared" si="6"/>
        <v>159</v>
      </c>
      <c r="AC11" s="895">
        <f t="shared" si="6"/>
        <v>85</v>
      </c>
      <c r="AD11" s="895">
        <f t="shared" si="6"/>
        <v>75</v>
      </c>
      <c r="AE11" s="895">
        <f t="shared" si="6"/>
        <v>144</v>
      </c>
      <c r="AF11" s="895">
        <f t="shared" si="6"/>
        <v>91</v>
      </c>
      <c r="AG11" s="895">
        <f t="shared" si="6"/>
        <v>110</v>
      </c>
      <c r="AH11" s="895">
        <f>SUM(AH7:AH10)</f>
        <v>162</v>
      </c>
      <c r="AI11" s="895">
        <f t="shared" si="6"/>
        <v>73</v>
      </c>
      <c r="AJ11" s="895">
        <f t="shared" si="6"/>
        <v>77</v>
      </c>
      <c r="AK11" s="895">
        <f>SUM(AK7:AK10)</f>
        <v>118</v>
      </c>
      <c r="AL11" s="895">
        <f t="shared" si="6"/>
        <v>50</v>
      </c>
      <c r="AM11" s="895">
        <f t="shared" si="6"/>
        <v>72</v>
      </c>
      <c r="AN11" s="1095">
        <f>SUM(AN7:AN10)</f>
        <v>1856</v>
      </c>
      <c r="AO11" s="1096"/>
      <c r="AP11" s="1095">
        <f>SUM(AP7:AP10)</f>
        <v>843</v>
      </c>
      <c r="AQ11" s="1096"/>
      <c r="AR11" s="1095">
        <f>SUM(AR7:AR10)</f>
        <v>1082</v>
      </c>
      <c r="AS11" s="1096"/>
      <c r="AT11" s="1100">
        <f t="shared" si="6"/>
        <v>4021</v>
      </c>
      <c r="AU11" s="1099">
        <f>AT11/totalvictim</f>
        <v>1</v>
      </c>
    </row>
    <row r="12" spans="3:47" s="394" customFormat="1" ht="27" customHeight="1" thickBot="1" x14ac:dyDescent="0.3">
      <c r="C12" s="395" t="s">
        <v>168</v>
      </c>
      <c r="D12" s="1070">
        <f>SUM(D11:F11)</f>
        <v>266</v>
      </c>
      <c r="E12" s="1070"/>
      <c r="F12" s="1070"/>
      <c r="G12" s="1070">
        <f>SUM(G11:I11)</f>
        <v>335</v>
      </c>
      <c r="H12" s="1070"/>
      <c r="I12" s="1070"/>
      <c r="J12" s="1070">
        <f>SUM(J11:L11)</f>
        <v>402</v>
      </c>
      <c r="K12" s="1070"/>
      <c r="L12" s="1070"/>
      <c r="M12" s="1070">
        <f>SUM(M11:O11)</f>
        <v>323</v>
      </c>
      <c r="N12" s="1070"/>
      <c r="O12" s="1070"/>
      <c r="P12" s="1070">
        <f>SUM(P11:R11)</f>
        <v>427</v>
      </c>
      <c r="Q12" s="1070"/>
      <c r="R12" s="1070"/>
      <c r="S12" s="1070">
        <f>SUM(S11:U11)</f>
        <v>393</v>
      </c>
      <c r="T12" s="1070"/>
      <c r="U12" s="1070"/>
      <c r="V12" s="1070">
        <f>SUM(V11:X11)</f>
        <v>339</v>
      </c>
      <c r="W12" s="1070"/>
      <c r="X12" s="1070"/>
      <c r="Y12" s="1070">
        <f>SUM(Y11:AA11)</f>
        <v>320</v>
      </c>
      <c r="Z12" s="1070"/>
      <c r="AA12" s="1070"/>
      <c r="AB12" s="1070">
        <f>SUM(AB11:AD11)</f>
        <v>319</v>
      </c>
      <c r="AC12" s="1070"/>
      <c r="AD12" s="1070"/>
      <c r="AE12" s="1070">
        <f>SUM(AE11:AG11)</f>
        <v>345</v>
      </c>
      <c r="AF12" s="1070"/>
      <c r="AG12" s="1070"/>
      <c r="AH12" s="1070">
        <f>SUM(AH11:AJ11)</f>
        <v>312</v>
      </c>
      <c r="AI12" s="1070"/>
      <c r="AJ12" s="1070"/>
      <c r="AK12" s="1070">
        <f>SUM(AK11:AM11)</f>
        <v>240</v>
      </c>
      <c r="AL12" s="1070"/>
      <c r="AM12" s="1070"/>
      <c r="AN12" s="1093"/>
      <c r="AO12" s="1094"/>
      <c r="AP12" s="1093"/>
      <c r="AQ12" s="1094"/>
      <c r="AR12" s="1093"/>
      <c r="AS12" s="1094"/>
      <c r="AT12" s="1093"/>
      <c r="AU12" s="1062"/>
    </row>
    <row r="13" spans="3:47" x14ac:dyDescent="0.25"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387"/>
      <c r="AR13" s="387"/>
      <c r="AS13" s="387"/>
      <c r="AT13" s="387"/>
      <c r="AU13" s="387"/>
    </row>
    <row r="14" spans="3:47" x14ac:dyDescent="0.25"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</row>
    <row r="15" spans="3:47" x14ac:dyDescent="0.25"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</row>
    <row r="16" spans="3:47" x14ac:dyDescent="0.25"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</row>
    <row r="20" spans="3:3" x14ac:dyDescent="0.25">
      <c r="C20" s="388"/>
    </row>
    <row r="32" spans="3:3" ht="63" customHeight="1" x14ac:dyDescent="0.25"/>
    <row r="33" spans="4:47" ht="63" customHeight="1" x14ac:dyDescent="0.25"/>
    <row r="34" spans="4:47" ht="63" customHeight="1" x14ac:dyDescent="0.25"/>
    <row r="35" spans="4:47" ht="63" customHeight="1" x14ac:dyDescent="0.25">
      <c r="AU35" s="383" t="s">
        <v>166</v>
      </c>
    </row>
    <row r="36" spans="4:47" ht="63" customHeight="1" x14ac:dyDescent="0.25">
      <c r="AU36" s="794" t="s">
        <v>500</v>
      </c>
    </row>
    <row r="40" spans="4:47" ht="17.399999999999999" x14ac:dyDescent="0.3">
      <c r="D40" s="393"/>
      <c r="E40" s="393"/>
      <c r="F40" s="393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392"/>
      <c r="V40" s="392"/>
      <c r="W40" s="392"/>
      <c r="X40" s="392"/>
      <c r="Y40" s="392"/>
      <c r="Z40" s="392"/>
      <c r="AA40" s="392"/>
      <c r="AB40" s="392"/>
      <c r="AC40" s="392"/>
      <c r="AD40" s="392"/>
      <c r="AE40" s="392"/>
      <c r="AF40" s="392"/>
      <c r="AG40" s="392"/>
      <c r="AH40" s="392"/>
      <c r="AI40" s="392"/>
      <c r="AJ40" s="392"/>
      <c r="AK40" s="391"/>
      <c r="AL40" s="391"/>
      <c r="AM40" s="391"/>
      <c r="AN40" s="391"/>
      <c r="AO40" s="391"/>
      <c r="AP40" s="391"/>
      <c r="AQ40" s="391"/>
      <c r="AR40" s="391"/>
      <c r="AS40" s="391"/>
      <c r="AT40" s="390"/>
      <c r="AU40" s="389"/>
    </row>
    <row r="41" spans="4:47" ht="20.399999999999999" x14ac:dyDescent="0.35">
      <c r="D41" s="1052"/>
      <c r="E41" s="1052"/>
      <c r="F41" s="1052"/>
      <c r="G41" s="1053"/>
      <c r="H41" s="1053"/>
      <c r="I41" s="1053"/>
      <c r="J41" s="1053"/>
      <c r="K41" s="1053"/>
      <c r="L41" s="1053"/>
      <c r="M41" s="1053"/>
      <c r="N41" s="1053"/>
      <c r="O41" s="1053"/>
      <c r="P41" s="1053"/>
      <c r="Q41" s="1053"/>
      <c r="R41" s="1053"/>
      <c r="S41" s="1053"/>
      <c r="T41" s="1053"/>
      <c r="U41" s="1053"/>
      <c r="V41" s="1053"/>
      <c r="W41" s="1053"/>
      <c r="X41" s="1053"/>
      <c r="Y41" s="1053"/>
      <c r="Z41" s="1053"/>
      <c r="AA41" s="1053"/>
      <c r="AB41" s="1053"/>
      <c r="AC41" s="1053"/>
      <c r="AD41" s="1053"/>
      <c r="AE41" s="1053"/>
      <c r="AF41" s="1053"/>
      <c r="AG41" s="1053"/>
      <c r="AH41" s="1053"/>
      <c r="AI41" s="1053"/>
      <c r="AJ41" s="1053"/>
      <c r="AK41" s="1053"/>
      <c r="AL41" s="1053"/>
      <c r="AM41" s="1053"/>
      <c r="AN41" s="1053"/>
      <c r="AO41" s="1053"/>
      <c r="AP41" s="1053"/>
      <c r="AQ41" s="1053"/>
      <c r="AR41" s="1053"/>
      <c r="AS41" s="1053"/>
      <c r="AT41" s="1053"/>
      <c r="AU41" s="1053"/>
    </row>
  </sheetData>
  <sheetProtection algorithmName="SHA-512" hashValue="gMZbSKGJ+ZPprjoCpJ2YVdjQY3+kokdUqpm50TzgVQbXprF3YFOhID+2JexqkmYynxJvUfMJFp/DRMwDGDwHMQ==" saltValue="LONE9LaqAtVnlPcP2REsqg==" spinCount="100000" sheet="1" objects="1" scenarios="1" formatCells="0" insertColumns="0" insertRows="0" autoFilter="0"/>
  <mergeCells count="74">
    <mergeCell ref="AT4:AU4"/>
    <mergeCell ref="AR11:AR12"/>
    <mergeCell ref="AP11:AP12"/>
    <mergeCell ref="AN11:AN12"/>
    <mergeCell ref="AU11:AU12"/>
    <mergeCell ref="AT11:AT12"/>
    <mergeCell ref="AK5:AK6"/>
    <mergeCell ref="AL5:AL6"/>
    <mergeCell ref="AM5:AM6"/>
    <mergeCell ref="AU5:AU6"/>
    <mergeCell ref="AT5:AT6"/>
    <mergeCell ref="AR5:AS5"/>
    <mergeCell ref="AP5:AQ5"/>
    <mergeCell ref="AN5:AO5"/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AN4:AS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Y4:AA4"/>
    <mergeCell ref="AB4:AD4"/>
    <mergeCell ref="AE4:AG4"/>
    <mergeCell ref="AH4:AJ4"/>
    <mergeCell ref="C4:C6"/>
    <mergeCell ref="D4:F4"/>
    <mergeCell ref="G4:I4"/>
    <mergeCell ref="J4:L4"/>
    <mergeCell ref="M4:O4"/>
    <mergeCell ref="P4:R4"/>
    <mergeCell ref="E5:E6"/>
    <mergeCell ref="D5:D6"/>
    <mergeCell ref="R5:R6"/>
    <mergeCell ref="S5:S6"/>
    <mergeCell ref="T5:T6"/>
    <mergeCell ref="U5:U6"/>
    <mergeCell ref="AE12:AG12"/>
    <mergeCell ref="AH12:AJ12"/>
    <mergeCell ref="AK12:AM12"/>
    <mergeCell ref="D41:AU41"/>
    <mergeCell ref="AK4:AM4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S4:U4"/>
    <mergeCell ref="V4:X4"/>
  </mergeCells>
  <pageMargins left="0.70866141732283472" right="0.70866141732283472" top="0.74803149606299213" bottom="0.74803149606299213" header="0.31496062992125984" footer="0.31496062992125984"/>
  <pageSetup paperSize="41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General _ 2022JOrales</vt:lpstr>
      <vt:lpstr>Delitos_reg 2022</vt:lpstr>
      <vt:lpstr>Víctimas_2022</vt:lpstr>
      <vt:lpstr>Imputados_2022 </vt:lpstr>
      <vt:lpstr>'Delitos_reg 2022'!Área_de_impresión</vt:lpstr>
      <vt:lpstr>'General _ 2022JOrales'!Área_de_impresión</vt:lpstr>
      <vt:lpstr>'Imputados_2022 '!Área_de_impresión</vt:lpstr>
      <vt:lpstr>Víctimas_2022!Área_de_impresión</vt:lpstr>
      <vt:lpstr>'Imputados_2022 '!totalvictim</vt:lpstr>
      <vt:lpstr>Víctimas_2022!totalvictim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Genero T1 2022</dc:title>
  <dc:subject>Estadística Gral; Víctimas; Imputados</dc:subject>
  <dc:creator>CRISTIAN DIAZ</dc:creator>
  <cp:keywords>JEPJEM Morelos</cp:keywords>
  <cp:lastModifiedBy>CRISTIAN DIAZ</cp:lastModifiedBy>
  <cp:lastPrinted>2023-05-18T17:37:21Z</cp:lastPrinted>
  <dcterms:created xsi:type="dcterms:W3CDTF">2022-05-16T15:55:30Z</dcterms:created>
  <dcterms:modified xsi:type="dcterms:W3CDTF">2023-05-18T19:24:06Z</dcterms:modified>
</cp:coreProperties>
</file>