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os públicos\2 0 2 3\SAIP´s 2023\Generales Penal oral\"/>
    </mc:Choice>
  </mc:AlternateContent>
  <bookViews>
    <workbookView xWindow="0" yWindow="0" windowWidth="41280" windowHeight="14496"/>
  </bookViews>
  <sheets>
    <sheet name="General_A1 _ 2023" sheetId="1" r:id="rId1"/>
    <sheet name="DELITOS_A1_2023" sheetId="4" r:id="rId2"/>
    <sheet name="VICTIMAS_A1_ 2023" sheetId="3" r:id="rId3"/>
  </sheets>
  <externalReferences>
    <externalReference r:id="rId4"/>
    <externalReference r:id="rId5"/>
  </externalReferences>
  <definedNames>
    <definedName name="_xlnm._FilterDatabase" localSheetId="1" hidden="1">DELITOS_A1_2023!$A$1:$BC$117</definedName>
    <definedName name="_xlnm._FilterDatabase" localSheetId="0" hidden="1">'General_A1 _ 2023'!$A$1:$AU$39</definedName>
    <definedName name="ABREVIADOSTOTAL" localSheetId="1">#REF!</definedName>
    <definedName name="ABREVIADOSTOTAL" localSheetId="0">#REF!</definedName>
    <definedName name="ABREVIADOSTOTAL" localSheetId="2">#REF!</definedName>
    <definedName name="ABREVIADOSTOTAL">#REF!</definedName>
    <definedName name="APERTUJO" localSheetId="1">#REF!</definedName>
    <definedName name="APERTUJO" localSheetId="0">#REF!</definedName>
    <definedName name="APERTUJO" localSheetId="2">#REF!</definedName>
    <definedName name="APERTUJO">#REF!</definedName>
    <definedName name="_xlnm.Print_Area" localSheetId="1">DELITOS_A1_2023!$A$1:$BC$117</definedName>
    <definedName name="_xlnm.Print_Area" localSheetId="0">'General_A1 _ 2023'!$A$1:$AU$52</definedName>
    <definedName name="_xlnm.Print_Area" localSheetId="2">'VICTIMAS_A1_ 2023'!$A$1:$AY$44</definedName>
    <definedName name="ARRTOTAL" localSheetId="1">#REF!</definedName>
    <definedName name="ARRTOTAL" localSheetId="0">#REF!</definedName>
    <definedName name="ARRTOTAL" localSheetId="2">#REF!</definedName>
    <definedName name="ARRTOTAL">#REF!</definedName>
    <definedName name="ARTOTAL" localSheetId="1">#REF!</definedName>
    <definedName name="ARTOTAL" localSheetId="0">#REF!</definedName>
    <definedName name="ARTOTAL" localSheetId="2">#REF!</definedName>
    <definedName name="ARTOTAL">#REF!</definedName>
    <definedName name="artotall" localSheetId="1">#REF!</definedName>
    <definedName name="artotall" localSheetId="0">#REF!</definedName>
    <definedName name="artotall" localSheetId="2">#REF!</definedName>
    <definedName name="artotall">#REF!</definedName>
    <definedName name="asdjhaskjdf" localSheetId="1">#REF!</definedName>
    <definedName name="asdjhaskjdf" localSheetId="0">#REF!</definedName>
    <definedName name="asdjhaskjdf" localSheetId="2">#REF!</definedName>
    <definedName name="asdjhaskjdf">#REF!</definedName>
    <definedName name="AUDJO" localSheetId="1">#REF!</definedName>
    <definedName name="AUDJO" localSheetId="0">#REF!</definedName>
    <definedName name="AUDJO" localSheetId="2">#REF!</definedName>
    <definedName name="AUDJO">#REF!</definedName>
    <definedName name="Jcduracion" localSheetId="1">#REF!</definedName>
    <definedName name="Jcduracion" localSheetId="0">#REF!</definedName>
    <definedName name="Jcduracion" localSheetId="2">#REF!</definedName>
    <definedName name="Jcduracion">#REF!</definedName>
    <definedName name="JOAUD" localSheetId="1">#REF!</definedName>
    <definedName name="JOAUD" localSheetId="0">#REF!</definedName>
    <definedName name="JOAUD" localSheetId="2">#REF!</definedName>
    <definedName name="JOAUD">#REF!</definedName>
    <definedName name="QQ" localSheetId="1">#REF!</definedName>
    <definedName name="QQ">#REF!</definedName>
    <definedName name="scpppdelitos" localSheetId="1">#REF!</definedName>
    <definedName name="scpppdelitos" localSheetId="0">#REF!</definedName>
    <definedName name="scpppdelitos" localSheetId="2">#REF!</definedName>
    <definedName name="scpppdelitos">#REF!</definedName>
    <definedName name="sdfsdf" localSheetId="1">#REF!</definedName>
    <definedName name="sdfsdf" localSheetId="0">#REF!</definedName>
    <definedName name="sdfsdf" localSheetId="2">#REF!</definedName>
    <definedName name="sdfsdf">#REF!</definedName>
    <definedName name="SOBRESEXDELI" localSheetId="1">#REF!</definedName>
    <definedName name="SOBRESEXDELI" localSheetId="0">#REF!</definedName>
    <definedName name="SOBRESEXDELI" localSheetId="2">#REF!</definedName>
    <definedName name="SOBRESEXDELI">#REF!</definedName>
    <definedName name="total1" localSheetId="0">#REF!</definedName>
    <definedName name="total1" localSheetId="2">[1]GENERALES_IMPUT!$P$13</definedName>
    <definedName name="total1">[2]GENERALES_IMPUT!$P$13</definedName>
    <definedName name="totaldeli" localSheetId="1">#REF!</definedName>
    <definedName name="totaldeli" localSheetId="0">#REF!</definedName>
    <definedName name="totaldeli" localSheetId="2">#REF!</definedName>
    <definedName name="totaldeli">#REF!</definedName>
    <definedName name="TOTALDELIABRE" localSheetId="1">#REF!</definedName>
    <definedName name="TOTALDELIABRE" localSheetId="0">#REF!</definedName>
    <definedName name="TOTALDELIABRE" localSheetId="2">#REF!</definedName>
    <definedName name="TOTALDELIABRE">#REF!</definedName>
    <definedName name="TOTALDELIAR" localSheetId="1">#REF!</definedName>
    <definedName name="TOTALDELIAR" localSheetId="0">#REF!</definedName>
    <definedName name="TOTALDELIAR" localSheetId="2">#REF!</definedName>
    <definedName name="TOTALDELIAR">#REF!</definedName>
    <definedName name="TOTALDELISCPP" localSheetId="1">#REF!</definedName>
    <definedName name="TOTALDELISCPP" localSheetId="0">#REF!</definedName>
    <definedName name="TOTALDELISCPP" localSheetId="2">#REF!</definedName>
    <definedName name="TOTALDELISCPP">#REF!</definedName>
    <definedName name="totaldelitos" localSheetId="1">#REF!</definedName>
    <definedName name="totaldelitos" localSheetId="0">#REF!</definedName>
    <definedName name="totaldelitos" localSheetId="2">#REF!</definedName>
    <definedName name="totaldelitos">#REF!</definedName>
    <definedName name="TOTALDELJO" localSheetId="1">#REF!</definedName>
    <definedName name="TOTALDELJO" localSheetId="0">#REF!</definedName>
    <definedName name="TOTALDELJO" localSheetId="2">#REF!</definedName>
    <definedName name="TOTALDELJO">#REF!</definedName>
    <definedName name="totalmc" localSheetId="0">#REF!</definedName>
    <definedName name="totalmc" localSheetId="2">[1]MedCaut!$P$19</definedName>
    <definedName name="totalmc">[2]MedCaut!$P$19</definedName>
    <definedName name="totalvictim" localSheetId="0">#REF!</definedName>
    <definedName name="totalvictim" localSheetId="2">'VICTIMAS_A1_ 2023'!$AT$18</definedName>
    <definedName name="totalvictim">[2]VICTIMAS!$P$12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0" i="1" l="1"/>
  <c r="AQ10" i="1"/>
  <c r="AO11" i="1"/>
  <c r="AQ11" i="1"/>
  <c r="AO12" i="1"/>
  <c r="AQ12" i="1"/>
  <c r="AU52" i="1" l="1"/>
  <c r="AS52" i="1"/>
  <c r="AQ52" i="1"/>
  <c r="AR52" i="1" s="1"/>
  <c r="AO52" i="1"/>
  <c r="AU50" i="1"/>
  <c r="AS50" i="1"/>
  <c r="AT50" i="1" s="1"/>
  <c r="AQ50" i="1"/>
  <c r="AR50" i="1" s="1"/>
  <c r="AO50" i="1"/>
  <c r="AU49" i="1"/>
  <c r="AS49" i="1"/>
  <c r="AQ49" i="1"/>
  <c r="AO49" i="1"/>
  <c r="AU48" i="1"/>
  <c r="AS48" i="1"/>
  <c r="AQ48" i="1"/>
  <c r="AO48" i="1"/>
  <c r="AU47" i="1"/>
  <c r="AS47" i="1"/>
  <c r="AQ47" i="1"/>
  <c r="AO47" i="1"/>
  <c r="AU46" i="1"/>
  <c r="AS46" i="1"/>
  <c r="AQ46" i="1"/>
  <c r="AO46" i="1"/>
  <c r="AU45" i="1"/>
  <c r="AS45" i="1"/>
  <c r="AQ45" i="1"/>
  <c r="AO45" i="1"/>
  <c r="AU44" i="1"/>
  <c r="AT44" i="1" s="1"/>
  <c r="AS44" i="1"/>
  <c r="AQ44" i="1"/>
  <c r="AO44" i="1"/>
  <c r="AU43" i="1"/>
  <c r="AS43" i="1"/>
  <c r="AQ43" i="1"/>
  <c r="AO43" i="1"/>
  <c r="AU42" i="1"/>
  <c r="AS42" i="1"/>
  <c r="AQ42" i="1"/>
  <c r="AO42" i="1"/>
  <c r="AU41" i="1"/>
  <c r="AS41" i="1"/>
  <c r="AQ41" i="1"/>
  <c r="AO41" i="1"/>
  <c r="AP42" i="1" l="1"/>
  <c r="AP46" i="1"/>
  <c r="AP49" i="1"/>
  <c r="AP50" i="1"/>
  <c r="AR42" i="1"/>
  <c r="AR46" i="1"/>
  <c r="AT46" i="1"/>
  <c r="AT47" i="1"/>
  <c r="AT49" i="1"/>
  <c r="AT42" i="1"/>
  <c r="AT43" i="1"/>
  <c r="AT45" i="1"/>
  <c r="AR47" i="1"/>
  <c r="AR49" i="1"/>
  <c r="AP43" i="1"/>
  <c r="AP45" i="1"/>
  <c r="AT48" i="1"/>
  <c r="AR43" i="1"/>
  <c r="AR45" i="1"/>
  <c r="AP47" i="1"/>
  <c r="AP52" i="1"/>
  <c r="AT52" i="1"/>
  <c r="AP48" i="1"/>
  <c r="AR48" i="1"/>
  <c r="AP44" i="1"/>
  <c r="AR44" i="1"/>
  <c r="AP41" i="1"/>
  <c r="AR41" i="1"/>
  <c r="AT41" i="1"/>
  <c r="Z114" i="4"/>
  <c r="AO17" i="1" l="1"/>
  <c r="AO16" i="1"/>
  <c r="AX117" i="4" l="1"/>
  <c r="AV117" i="4"/>
  <c r="AT117" i="4"/>
  <c r="K117" i="4"/>
  <c r="AQ116" i="4"/>
  <c r="AP116" i="4"/>
  <c r="AO117" i="4" s="1"/>
  <c r="AO116" i="4"/>
  <c r="AN116" i="4"/>
  <c r="AM116" i="4"/>
  <c r="AL116" i="4"/>
  <c r="AK116" i="4"/>
  <c r="AJ116" i="4"/>
  <c r="AI116" i="4"/>
  <c r="AI117" i="4" s="1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H117" i="4" s="1"/>
  <c r="AQ115" i="4"/>
  <c r="AP115" i="4"/>
  <c r="AO115" i="4"/>
  <c r="AN115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AQ114" i="4"/>
  <c r="AP114" i="4"/>
  <c r="AO114" i="4"/>
  <c r="AN114" i="4"/>
  <c r="AM114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AW113" i="4"/>
  <c r="AU113" i="4"/>
  <c r="AS113" i="4"/>
  <c r="AR113" i="4"/>
  <c r="AW112" i="4"/>
  <c r="AU112" i="4"/>
  <c r="AS112" i="4"/>
  <c r="AR112" i="4"/>
  <c r="AW111" i="4"/>
  <c r="AU111" i="4"/>
  <c r="AS111" i="4"/>
  <c r="AR111" i="4"/>
  <c r="AW110" i="4"/>
  <c r="AU110" i="4"/>
  <c r="AS110" i="4"/>
  <c r="AR110" i="4"/>
  <c r="AW109" i="4"/>
  <c r="AU109" i="4"/>
  <c r="AS109" i="4"/>
  <c r="AR109" i="4"/>
  <c r="AW108" i="4"/>
  <c r="AU108" i="4"/>
  <c r="AS108" i="4"/>
  <c r="AR108" i="4"/>
  <c r="AW107" i="4"/>
  <c r="AU107" i="4"/>
  <c r="AS107" i="4"/>
  <c r="AR107" i="4"/>
  <c r="AW106" i="4"/>
  <c r="AU106" i="4"/>
  <c r="AS106" i="4"/>
  <c r="AR106" i="4"/>
  <c r="AW105" i="4"/>
  <c r="AU105" i="4"/>
  <c r="AS105" i="4"/>
  <c r="AR105" i="4"/>
  <c r="AW104" i="4"/>
  <c r="AU104" i="4"/>
  <c r="AS104" i="4"/>
  <c r="AR104" i="4"/>
  <c r="AW103" i="4"/>
  <c r="AU103" i="4"/>
  <c r="AS103" i="4"/>
  <c r="AR103" i="4"/>
  <c r="AW102" i="4"/>
  <c r="AU102" i="4"/>
  <c r="AS102" i="4"/>
  <c r="AR102" i="4"/>
  <c r="AW101" i="4"/>
  <c r="AU101" i="4"/>
  <c r="AS101" i="4"/>
  <c r="AR101" i="4"/>
  <c r="AW100" i="4"/>
  <c r="AU100" i="4"/>
  <c r="AS100" i="4"/>
  <c r="AR100" i="4"/>
  <c r="AW99" i="4"/>
  <c r="AU99" i="4"/>
  <c r="AS99" i="4"/>
  <c r="AR99" i="4"/>
  <c r="AW98" i="4"/>
  <c r="AU98" i="4"/>
  <c r="AS98" i="4"/>
  <c r="AR98" i="4"/>
  <c r="AW97" i="4"/>
  <c r="AU97" i="4"/>
  <c r="AS97" i="4"/>
  <c r="AR97" i="4"/>
  <c r="AW96" i="4"/>
  <c r="AU96" i="4"/>
  <c r="AS96" i="4"/>
  <c r="AR96" i="4"/>
  <c r="AW95" i="4"/>
  <c r="AU95" i="4"/>
  <c r="AS95" i="4"/>
  <c r="AR95" i="4"/>
  <c r="AW94" i="4"/>
  <c r="AU94" i="4"/>
  <c r="AS94" i="4"/>
  <c r="AR94" i="4"/>
  <c r="AW93" i="4"/>
  <c r="AU93" i="4"/>
  <c r="AS93" i="4"/>
  <c r="AR93" i="4"/>
  <c r="AW92" i="4"/>
  <c r="AU92" i="4"/>
  <c r="AS92" i="4"/>
  <c r="AR92" i="4"/>
  <c r="AW91" i="4"/>
  <c r="AU91" i="4"/>
  <c r="AS91" i="4"/>
  <c r="AR91" i="4"/>
  <c r="AW90" i="4"/>
  <c r="AU90" i="4"/>
  <c r="AS90" i="4"/>
  <c r="AR90" i="4"/>
  <c r="AW89" i="4"/>
  <c r="AU89" i="4"/>
  <c r="AS89" i="4"/>
  <c r="AR89" i="4"/>
  <c r="AW88" i="4"/>
  <c r="AU88" i="4"/>
  <c r="AS88" i="4"/>
  <c r="AR88" i="4"/>
  <c r="AW87" i="4"/>
  <c r="AU87" i="4"/>
  <c r="AS87" i="4"/>
  <c r="AR87" i="4"/>
  <c r="AW86" i="4"/>
  <c r="AU86" i="4"/>
  <c r="AS86" i="4"/>
  <c r="AR86" i="4"/>
  <c r="AW85" i="4"/>
  <c r="AU85" i="4"/>
  <c r="AS85" i="4"/>
  <c r="AR85" i="4"/>
  <c r="AW84" i="4"/>
  <c r="AU84" i="4"/>
  <c r="AS84" i="4"/>
  <c r="AR84" i="4"/>
  <c r="AW83" i="4"/>
  <c r="AU83" i="4"/>
  <c r="AS83" i="4"/>
  <c r="AR83" i="4"/>
  <c r="AW82" i="4"/>
  <c r="AU82" i="4"/>
  <c r="AS82" i="4"/>
  <c r="AR82" i="4"/>
  <c r="AW81" i="4"/>
  <c r="AU81" i="4"/>
  <c r="AS81" i="4"/>
  <c r="AR81" i="4"/>
  <c r="AW80" i="4"/>
  <c r="AU80" i="4"/>
  <c r="AS80" i="4"/>
  <c r="AR80" i="4"/>
  <c r="AW79" i="4"/>
  <c r="AU79" i="4"/>
  <c r="AS79" i="4"/>
  <c r="AR79" i="4"/>
  <c r="AW78" i="4"/>
  <c r="AU78" i="4"/>
  <c r="AS78" i="4"/>
  <c r="AR78" i="4"/>
  <c r="AW77" i="4"/>
  <c r="AU77" i="4"/>
  <c r="AS77" i="4"/>
  <c r="AR77" i="4"/>
  <c r="AW76" i="4"/>
  <c r="AU76" i="4"/>
  <c r="AS76" i="4"/>
  <c r="AR76" i="4"/>
  <c r="AW75" i="4"/>
  <c r="AU75" i="4"/>
  <c r="AS75" i="4"/>
  <c r="AR75" i="4"/>
  <c r="AW74" i="4"/>
  <c r="AU74" i="4"/>
  <c r="AS74" i="4"/>
  <c r="AR74" i="4"/>
  <c r="AW73" i="4"/>
  <c r="AU73" i="4"/>
  <c r="AS73" i="4"/>
  <c r="AR73" i="4"/>
  <c r="AW72" i="4"/>
  <c r="AU72" i="4"/>
  <c r="AS72" i="4"/>
  <c r="AR72" i="4"/>
  <c r="AW71" i="4"/>
  <c r="AU71" i="4"/>
  <c r="AS71" i="4"/>
  <c r="AR71" i="4"/>
  <c r="AW70" i="4"/>
  <c r="AU70" i="4"/>
  <c r="AS70" i="4"/>
  <c r="AR70" i="4"/>
  <c r="AW69" i="4"/>
  <c r="AU69" i="4"/>
  <c r="AS69" i="4"/>
  <c r="AR69" i="4"/>
  <c r="AW68" i="4"/>
  <c r="AU68" i="4"/>
  <c r="AS68" i="4"/>
  <c r="AR68" i="4"/>
  <c r="AW67" i="4"/>
  <c r="AU67" i="4"/>
  <c r="AS67" i="4"/>
  <c r="AR67" i="4"/>
  <c r="AW66" i="4"/>
  <c r="AU66" i="4"/>
  <c r="AS66" i="4"/>
  <c r="AR66" i="4"/>
  <c r="AW65" i="4"/>
  <c r="AU65" i="4"/>
  <c r="AS65" i="4"/>
  <c r="AR65" i="4"/>
  <c r="AW64" i="4"/>
  <c r="AU64" i="4"/>
  <c r="AS64" i="4"/>
  <c r="AR64" i="4"/>
  <c r="AW63" i="4"/>
  <c r="AU63" i="4"/>
  <c r="AS63" i="4"/>
  <c r="AR63" i="4"/>
  <c r="AW62" i="4"/>
  <c r="AU62" i="4"/>
  <c r="AS62" i="4"/>
  <c r="AR62" i="4"/>
  <c r="AW61" i="4"/>
  <c r="AU61" i="4"/>
  <c r="AS61" i="4"/>
  <c r="AR61" i="4"/>
  <c r="AW60" i="4"/>
  <c r="AU60" i="4"/>
  <c r="AS60" i="4"/>
  <c r="AR60" i="4"/>
  <c r="AW59" i="4"/>
  <c r="AU59" i="4"/>
  <c r="AS59" i="4"/>
  <c r="AR59" i="4"/>
  <c r="AW58" i="4"/>
  <c r="AU58" i="4"/>
  <c r="AS58" i="4"/>
  <c r="AR58" i="4"/>
  <c r="AW57" i="4"/>
  <c r="AU57" i="4"/>
  <c r="AS57" i="4"/>
  <c r="AR57" i="4"/>
  <c r="AW56" i="4"/>
  <c r="AU56" i="4"/>
  <c r="AS56" i="4"/>
  <c r="AR56" i="4"/>
  <c r="AW55" i="4"/>
  <c r="AU55" i="4"/>
  <c r="AS55" i="4"/>
  <c r="AR55" i="4"/>
  <c r="AW54" i="4"/>
  <c r="AU54" i="4"/>
  <c r="AS54" i="4"/>
  <c r="AR54" i="4"/>
  <c r="AW53" i="4"/>
  <c r="AU53" i="4"/>
  <c r="AS53" i="4"/>
  <c r="AR53" i="4"/>
  <c r="AW52" i="4"/>
  <c r="AU52" i="4"/>
  <c r="AS52" i="4"/>
  <c r="AR52" i="4"/>
  <c r="AW51" i="4"/>
  <c r="AU51" i="4"/>
  <c r="AS51" i="4"/>
  <c r="AR51" i="4"/>
  <c r="AW50" i="4"/>
  <c r="AU50" i="4"/>
  <c r="AS50" i="4"/>
  <c r="AR50" i="4"/>
  <c r="AW49" i="4"/>
  <c r="AU49" i="4"/>
  <c r="AS49" i="4"/>
  <c r="AR49" i="4"/>
  <c r="AW48" i="4"/>
  <c r="AU48" i="4"/>
  <c r="AS48" i="4"/>
  <c r="AR48" i="4"/>
  <c r="AW47" i="4"/>
  <c r="AU47" i="4"/>
  <c r="AS47" i="4"/>
  <c r="AR47" i="4"/>
  <c r="AW46" i="4"/>
  <c r="AU46" i="4"/>
  <c r="AS46" i="4"/>
  <c r="AR46" i="4"/>
  <c r="AW45" i="4"/>
  <c r="AU45" i="4"/>
  <c r="AS45" i="4"/>
  <c r="AR45" i="4"/>
  <c r="AW44" i="4"/>
  <c r="AU44" i="4"/>
  <c r="AS44" i="4"/>
  <c r="AR44" i="4"/>
  <c r="AW43" i="4"/>
  <c r="AU43" i="4"/>
  <c r="AS43" i="4"/>
  <c r="AR43" i="4"/>
  <c r="AW42" i="4"/>
  <c r="AU42" i="4"/>
  <c r="AS42" i="4"/>
  <c r="AR42" i="4"/>
  <c r="AW41" i="4"/>
  <c r="AU41" i="4"/>
  <c r="AS41" i="4"/>
  <c r="AR41" i="4"/>
  <c r="AW40" i="4"/>
  <c r="AU40" i="4"/>
  <c r="AS40" i="4"/>
  <c r="AR40" i="4"/>
  <c r="AW39" i="4"/>
  <c r="AU39" i="4"/>
  <c r="AS39" i="4"/>
  <c r="AR39" i="4"/>
  <c r="AW38" i="4"/>
  <c r="AU38" i="4"/>
  <c r="AS38" i="4"/>
  <c r="AR38" i="4"/>
  <c r="AW37" i="4"/>
  <c r="AU37" i="4"/>
  <c r="AS37" i="4"/>
  <c r="AR37" i="4"/>
  <c r="AW36" i="4"/>
  <c r="AU36" i="4"/>
  <c r="AS36" i="4"/>
  <c r="AR36" i="4"/>
  <c r="AW35" i="4"/>
  <c r="AU35" i="4"/>
  <c r="AS35" i="4"/>
  <c r="AR35" i="4"/>
  <c r="AW34" i="4"/>
  <c r="AU34" i="4"/>
  <c r="AS34" i="4"/>
  <c r="AR34" i="4"/>
  <c r="AW33" i="4"/>
  <c r="AU33" i="4"/>
  <c r="AS33" i="4"/>
  <c r="AR33" i="4"/>
  <c r="AW32" i="4"/>
  <c r="AU32" i="4"/>
  <c r="AS32" i="4"/>
  <c r="AR32" i="4"/>
  <c r="AW31" i="4"/>
  <c r="AU31" i="4"/>
  <c r="AS31" i="4"/>
  <c r="AR31" i="4"/>
  <c r="AW30" i="4"/>
  <c r="AU30" i="4"/>
  <c r="AS30" i="4"/>
  <c r="AR30" i="4"/>
  <c r="AW29" i="4"/>
  <c r="AU29" i="4"/>
  <c r="AS29" i="4"/>
  <c r="AR29" i="4"/>
  <c r="AW28" i="4"/>
  <c r="AU28" i="4"/>
  <c r="AS28" i="4"/>
  <c r="AR28" i="4"/>
  <c r="AW27" i="4"/>
  <c r="AU27" i="4"/>
  <c r="AS27" i="4"/>
  <c r="AR27" i="4"/>
  <c r="AW26" i="4"/>
  <c r="AU26" i="4"/>
  <c r="AS26" i="4"/>
  <c r="AR26" i="4"/>
  <c r="AW25" i="4"/>
  <c r="AU25" i="4"/>
  <c r="AS25" i="4"/>
  <c r="AR25" i="4"/>
  <c r="AW24" i="4"/>
  <c r="AU24" i="4"/>
  <c r="AS24" i="4"/>
  <c r="AR24" i="4"/>
  <c r="AW23" i="4"/>
  <c r="AU23" i="4"/>
  <c r="AS23" i="4"/>
  <c r="AR23" i="4"/>
  <c r="AW22" i="4"/>
  <c r="AU22" i="4"/>
  <c r="AS22" i="4"/>
  <c r="AR22" i="4"/>
  <c r="AW21" i="4"/>
  <c r="AU21" i="4"/>
  <c r="AS21" i="4"/>
  <c r="AR21" i="4"/>
  <c r="AW20" i="4"/>
  <c r="AU20" i="4"/>
  <c r="AS20" i="4"/>
  <c r="AR20" i="4"/>
  <c r="AW19" i="4"/>
  <c r="AU19" i="4"/>
  <c r="AS19" i="4"/>
  <c r="AR19" i="4"/>
  <c r="AW18" i="4"/>
  <c r="AU18" i="4"/>
  <c r="AS18" i="4"/>
  <c r="AR18" i="4"/>
  <c r="AW17" i="4"/>
  <c r="AU17" i="4"/>
  <c r="AS17" i="4"/>
  <c r="AR17" i="4"/>
  <c r="AW16" i="4"/>
  <c r="AU16" i="4"/>
  <c r="AS16" i="4"/>
  <c r="AR16" i="4"/>
  <c r="AW15" i="4"/>
  <c r="AU15" i="4"/>
  <c r="AS15" i="4"/>
  <c r="AR15" i="4"/>
  <c r="AW14" i="4"/>
  <c r="AU14" i="4"/>
  <c r="AS14" i="4"/>
  <c r="AR14" i="4"/>
  <c r="AW13" i="4"/>
  <c r="AU13" i="4"/>
  <c r="AS13" i="4"/>
  <c r="AR13" i="4"/>
  <c r="AW12" i="4"/>
  <c r="AU12" i="4"/>
  <c r="AS12" i="4"/>
  <c r="AR12" i="4"/>
  <c r="AW11" i="4"/>
  <c r="AU11" i="4"/>
  <c r="AS11" i="4"/>
  <c r="AR11" i="4"/>
  <c r="AW10" i="4"/>
  <c r="AU10" i="4"/>
  <c r="AS10" i="4"/>
  <c r="AR10" i="4"/>
  <c r="AM18" i="3"/>
  <c r="AL18" i="3"/>
  <c r="AK18" i="3"/>
  <c r="AJ18" i="3"/>
  <c r="AI18" i="3"/>
  <c r="AH18" i="3"/>
  <c r="AG18" i="3"/>
  <c r="AF18" i="3"/>
  <c r="AE19" i="3" s="1"/>
  <c r="AE18" i="3"/>
  <c r="AD18" i="3"/>
  <c r="AC18" i="3"/>
  <c r="AB18" i="3"/>
  <c r="AB19" i="3" s="1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J19" i="3" s="1"/>
  <c r="I18" i="3"/>
  <c r="H18" i="3"/>
  <c r="G19" i="3" s="1"/>
  <c r="G18" i="3"/>
  <c r="F18" i="3"/>
  <c r="E18" i="3"/>
  <c r="D18" i="3"/>
  <c r="D19" i="3" s="1"/>
  <c r="AT17" i="3"/>
  <c r="AX9" i="3" s="1"/>
  <c r="AR17" i="3"/>
  <c r="AS17" i="3" s="1"/>
  <c r="AP17" i="3"/>
  <c r="AN17" i="3"/>
  <c r="AT16" i="3"/>
  <c r="AR16" i="3"/>
  <c r="AS16" i="3" s="1"/>
  <c r="AP16" i="3"/>
  <c r="AN16" i="3"/>
  <c r="AT15" i="3"/>
  <c r="AR15" i="3"/>
  <c r="AS15" i="3" s="1"/>
  <c r="AP15" i="3"/>
  <c r="AN15" i="3"/>
  <c r="AT14" i="3"/>
  <c r="AR14" i="3"/>
  <c r="AS14" i="3" s="1"/>
  <c r="AP14" i="3"/>
  <c r="AN14" i="3"/>
  <c r="AT13" i="3"/>
  <c r="AR13" i="3"/>
  <c r="AP13" i="3"/>
  <c r="AN13" i="3"/>
  <c r="AT12" i="3"/>
  <c r="AR12" i="3"/>
  <c r="AP12" i="3"/>
  <c r="AN12" i="3"/>
  <c r="AO12" i="3" s="1"/>
  <c r="AT11" i="3"/>
  <c r="AR11" i="3"/>
  <c r="AP11" i="3"/>
  <c r="AN11" i="3"/>
  <c r="AT10" i="3"/>
  <c r="AX7" i="3" s="1"/>
  <c r="AR10" i="3"/>
  <c r="AP10" i="3"/>
  <c r="AN10" i="3"/>
  <c r="AT9" i="3"/>
  <c r="AR9" i="3"/>
  <c r="AS9" i="3" s="1"/>
  <c r="AP9" i="3"/>
  <c r="AN9" i="3"/>
  <c r="AT8" i="3"/>
  <c r="AR8" i="3"/>
  <c r="AP8" i="3"/>
  <c r="AN8" i="3"/>
  <c r="AT7" i="3"/>
  <c r="AX6" i="3" s="1"/>
  <c r="AR7" i="3"/>
  <c r="AS7" i="3" s="1"/>
  <c r="AP7" i="3"/>
  <c r="AN7" i="3"/>
  <c r="AT6" i="3"/>
  <c r="AR6" i="3"/>
  <c r="AS6" i="3" s="1"/>
  <c r="AP6" i="3"/>
  <c r="AN6" i="3"/>
  <c r="AO14" i="3" l="1"/>
  <c r="AK19" i="3"/>
  <c r="AQ7" i="3"/>
  <c r="AQ9" i="3"/>
  <c r="AQ12" i="3"/>
  <c r="AH19" i="3"/>
  <c r="Y19" i="3"/>
  <c r="V19" i="3"/>
  <c r="AT23" i="4"/>
  <c r="AT63" i="4"/>
  <c r="AT78" i="4"/>
  <c r="AT101" i="4"/>
  <c r="AT102" i="4"/>
  <c r="AT111" i="4"/>
  <c r="AC117" i="4"/>
  <c r="AV25" i="4"/>
  <c r="AV29" i="4"/>
  <c r="AV52" i="4"/>
  <c r="AV59" i="4"/>
  <c r="AV81" i="4"/>
  <c r="AX19" i="4"/>
  <c r="AX75" i="4"/>
  <c r="AX78" i="4"/>
  <c r="AX98" i="4"/>
  <c r="AX102" i="4"/>
  <c r="AX110" i="4"/>
  <c r="AF117" i="4"/>
  <c r="AW115" i="4"/>
  <c r="AT43" i="4"/>
  <c r="AX49" i="4"/>
  <c r="AX57" i="4"/>
  <c r="AV65" i="4"/>
  <c r="AX69" i="4"/>
  <c r="AX83" i="4"/>
  <c r="AX88" i="4"/>
  <c r="AV90" i="4"/>
  <c r="AX91" i="4"/>
  <c r="AX96" i="4"/>
  <c r="AX106" i="4"/>
  <c r="AV36" i="4"/>
  <c r="AV37" i="4"/>
  <c r="AV67" i="4"/>
  <c r="AT24" i="4"/>
  <c r="AT27" i="4"/>
  <c r="AT28" i="4"/>
  <c r="AT31" i="4"/>
  <c r="AT32" i="4"/>
  <c r="AT35" i="4"/>
  <c r="AT47" i="4"/>
  <c r="AT55" i="4"/>
  <c r="AX63" i="4"/>
  <c r="AT79" i="4"/>
  <c r="AT80" i="4"/>
  <c r="AT87" i="4"/>
  <c r="AT96" i="4"/>
  <c r="AX104" i="4"/>
  <c r="AV112" i="4"/>
  <c r="AV86" i="4"/>
  <c r="AV92" i="4"/>
  <c r="BA10" i="4"/>
  <c r="AT19" i="4"/>
  <c r="AX23" i="4"/>
  <c r="AX27" i="4"/>
  <c r="AX32" i="4"/>
  <c r="AX34" i="4"/>
  <c r="AX54" i="4"/>
  <c r="AX58" i="4"/>
  <c r="AT68" i="4"/>
  <c r="AT69" i="4"/>
  <c r="AT105" i="4"/>
  <c r="AT106" i="4"/>
  <c r="AT11" i="4"/>
  <c r="AT12" i="4"/>
  <c r="AT15" i="4"/>
  <c r="AT16" i="4"/>
  <c r="AX22" i="4"/>
  <c r="AT37" i="4"/>
  <c r="AT42" i="4"/>
  <c r="AX46" i="4"/>
  <c r="AX47" i="4"/>
  <c r="AT56" i="4"/>
  <c r="AT57" i="4"/>
  <c r="AX80" i="4"/>
  <c r="AT89" i="4"/>
  <c r="AX94" i="4"/>
  <c r="AT104" i="4"/>
  <c r="AV106" i="4"/>
  <c r="AX43" i="4"/>
  <c r="AV13" i="4"/>
  <c r="AV21" i="4"/>
  <c r="AV82" i="4"/>
  <c r="AV89" i="4"/>
  <c r="AU115" i="4"/>
  <c r="AZ115" i="4" s="1"/>
  <c r="BA31" i="4"/>
  <c r="AV39" i="4"/>
  <c r="AX11" i="4"/>
  <c r="AX15" i="4"/>
  <c r="AX18" i="4"/>
  <c r="AV45" i="4"/>
  <c r="AT49" i="4"/>
  <c r="AX55" i="4"/>
  <c r="AT60" i="4"/>
  <c r="AT62" i="4"/>
  <c r="AX71" i="4"/>
  <c r="AV73" i="4"/>
  <c r="AT81" i="4"/>
  <c r="AV98" i="4"/>
  <c r="AV102" i="4"/>
  <c r="AT108" i="4"/>
  <c r="AV110" i="4"/>
  <c r="T117" i="4"/>
  <c r="W117" i="4"/>
  <c r="AO13" i="3"/>
  <c r="M19" i="3"/>
  <c r="AQ13" i="3"/>
  <c r="AO6" i="3"/>
  <c r="AO9" i="3"/>
  <c r="AW9" i="3"/>
  <c r="AS12" i="3"/>
  <c r="AS13" i="3"/>
  <c r="AQ14" i="3"/>
  <c r="P19" i="3"/>
  <c r="S19" i="3"/>
  <c r="AT20" i="4"/>
  <c r="AT21" i="4"/>
  <c r="AX31" i="4"/>
  <c r="AV35" i="4"/>
  <c r="AV53" i="4"/>
  <c r="AT64" i="4"/>
  <c r="AT70" i="4"/>
  <c r="AT73" i="4"/>
  <c r="AV74" i="4"/>
  <c r="AX84" i="4"/>
  <c r="AX95" i="4"/>
  <c r="AT97" i="4"/>
  <c r="AX101" i="4"/>
  <c r="AX105" i="4"/>
  <c r="AX111" i="4"/>
  <c r="AW114" i="4"/>
  <c r="BA114" i="4" s="1"/>
  <c r="Q117" i="4"/>
  <c r="AX10" i="4"/>
  <c r="AY27" i="4"/>
  <c r="AY12" i="4"/>
  <c r="AV17" i="4"/>
  <c r="AX24" i="4"/>
  <c r="AZ96" i="4"/>
  <c r="AY28" i="4"/>
  <c r="AT52" i="4"/>
  <c r="AT54" i="4"/>
  <c r="AX56" i="4"/>
  <c r="AV61" i="4"/>
  <c r="AV69" i="4"/>
  <c r="AV76" i="4"/>
  <c r="AT98" i="4"/>
  <c r="AT110" i="4"/>
  <c r="AS115" i="4"/>
  <c r="AY115" i="4" s="1"/>
  <c r="AV11" i="4"/>
  <c r="AZ25" i="4"/>
  <c r="AX14" i="4"/>
  <c r="AX26" i="4"/>
  <c r="AV27" i="4"/>
  <c r="AX30" i="4"/>
  <c r="AX64" i="4"/>
  <c r="AX70" i="4"/>
  <c r="AX97" i="4"/>
  <c r="AX103" i="4"/>
  <c r="AX109" i="4"/>
  <c r="AY14" i="4"/>
  <c r="AT14" i="4"/>
  <c r="BA15" i="4"/>
  <c r="AX17" i="4"/>
  <c r="AZ20" i="4"/>
  <c r="AV20" i="4"/>
  <c r="AZ21" i="4"/>
  <c r="AT30" i="4"/>
  <c r="AY30" i="4"/>
  <c r="AZ34" i="4"/>
  <c r="AY35" i="4"/>
  <c r="AZ39" i="4"/>
  <c r="BA41" i="4"/>
  <c r="AX41" i="4"/>
  <c r="AX48" i="4"/>
  <c r="BA48" i="4"/>
  <c r="AY50" i="4"/>
  <c r="AX66" i="4"/>
  <c r="BA66" i="4"/>
  <c r="AY10" i="4"/>
  <c r="AT10" i="4"/>
  <c r="BA11" i="4"/>
  <c r="AX13" i="4"/>
  <c r="AZ16" i="4"/>
  <c r="AV16" i="4"/>
  <c r="AY17" i="4"/>
  <c r="AZ17" i="4"/>
  <c r="AZ23" i="4"/>
  <c r="AY24" i="4"/>
  <c r="BA27" i="4"/>
  <c r="AZ100" i="4"/>
  <c r="AY97" i="4"/>
  <c r="BA89" i="4"/>
  <c r="AY87" i="4"/>
  <c r="AZ85" i="4"/>
  <c r="BA95" i="4"/>
  <c r="BA91" i="4"/>
  <c r="AZ30" i="4"/>
  <c r="AZ32" i="4"/>
  <c r="AV32" i="4"/>
  <c r="AT33" i="4"/>
  <c r="AZ33" i="4"/>
  <c r="AY45" i="4"/>
  <c r="AT45" i="4"/>
  <c r="AZ51" i="4"/>
  <c r="BA58" i="4"/>
  <c r="AZ64" i="4"/>
  <c r="AV64" i="4"/>
  <c r="AZ10" i="4"/>
  <c r="AZ12" i="4"/>
  <c r="AV12" i="4"/>
  <c r="AT13" i="4"/>
  <c r="AZ13" i="4"/>
  <c r="BA16" i="4"/>
  <c r="BA18" i="4"/>
  <c r="AZ19" i="4"/>
  <c r="AY20" i="4"/>
  <c r="AT22" i="4"/>
  <c r="AY22" i="4"/>
  <c r="BA23" i="4"/>
  <c r="BA25" i="4"/>
  <c r="AZ26" i="4"/>
  <c r="AU116" i="4"/>
  <c r="AV28" i="4"/>
  <c r="AZ28" i="4"/>
  <c r="AY29" i="4"/>
  <c r="AZ29" i="4"/>
  <c r="BA34" i="4"/>
  <c r="AY36" i="4"/>
  <c r="AT36" i="4"/>
  <c r="BA38" i="4"/>
  <c r="AX38" i="4"/>
  <c r="AY41" i="4"/>
  <c r="AT41" i="4"/>
  <c r="BA43" i="4"/>
  <c r="BA50" i="4"/>
  <c r="AX50" i="4"/>
  <c r="BA51" i="4"/>
  <c r="BA53" i="4"/>
  <c r="AX53" i="4"/>
  <c r="AZ55" i="4"/>
  <c r="AX68" i="4"/>
  <c r="BA68" i="4"/>
  <c r="AZ75" i="4"/>
  <c r="AV75" i="4"/>
  <c r="BA12" i="4"/>
  <c r="BA14" i="4"/>
  <c r="AZ15" i="4"/>
  <c r="AY16" i="4"/>
  <c r="AY18" i="4"/>
  <c r="AT18" i="4"/>
  <c r="BA19" i="4"/>
  <c r="AX21" i="4"/>
  <c r="AZ22" i="4"/>
  <c r="AZ24" i="4"/>
  <c r="AV24" i="4"/>
  <c r="AY25" i="4"/>
  <c r="BA30" i="4"/>
  <c r="AZ31" i="4"/>
  <c r="AY32" i="4"/>
  <c r="AV33" i="4"/>
  <c r="AY34" i="4"/>
  <c r="AT34" i="4"/>
  <c r="AX39" i="4"/>
  <c r="AT39" i="4"/>
  <c r="AX44" i="4"/>
  <c r="BA44" i="4"/>
  <c r="AY46" i="4"/>
  <c r="AT46" i="4"/>
  <c r="BA47" i="4"/>
  <c r="AV48" i="4"/>
  <c r="AX51" i="4"/>
  <c r="AT51" i="4"/>
  <c r="AY54" i="4"/>
  <c r="AY60" i="4"/>
  <c r="AX65" i="4"/>
  <c r="AT65" i="4"/>
  <c r="AZ74" i="4"/>
  <c r="AZ18" i="4"/>
  <c r="BA26" i="4"/>
  <c r="AX33" i="4"/>
  <c r="AX36" i="4"/>
  <c r="BA36" i="4"/>
  <c r="AX40" i="4"/>
  <c r="BA40" i="4"/>
  <c r="AV44" i="4"/>
  <c r="AX62" i="4"/>
  <c r="BA62" i="4"/>
  <c r="AZ73" i="4"/>
  <c r="AY11" i="4"/>
  <c r="AZ14" i="4"/>
  <c r="BA20" i="4"/>
  <c r="BA22" i="4"/>
  <c r="AY26" i="4"/>
  <c r="AT26" i="4"/>
  <c r="AX29" i="4"/>
  <c r="AX42" i="4"/>
  <c r="BA42" i="4"/>
  <c r="AZ45" i="4"/>
  <c r="BA72" i="4"/>
  <c r="AX72" i="4"/>
  <c r="AX90" i="4"/>
  <c r="BA90" i="4"/>
  <c r="AY110" i="4"/>
  <c r="AY19" i="4"/>
  <c r="BA21" i="4"/>
  <c r="AY23" i="4"/>
  <c r="BA29" i="4"/>
  <c r="AZ35" i="4"/>
  <c r="AY40" i="4"/>
  <c r="AZ48" i="4"/>
  <c r="AZ11" i="4"/>
  <c r="AV15" i="4"/>
  <c r="AT17" i="4"/>
  <c r="AV19" i="4"/>
  <c r="AV23" i="4"/>
  <c r="BA24" i="4"/>
  <c r="AT25" i="4"/>
  <c r="AX25" i="4"/>
  <c r="AZ27" i="4"/>
  <c r="AW116" i="4"/>
  <c r="AT29" i="4"/>
  <c r="AV31" i="4"/>
  <c r="BA32" i="4"/>
  <c r="BA35" i="4"/>
  <c r="AZ36" i="4"/>
  <c r="AY38" i="4"/>
  <c r="AT38" i="4"/>
  <c r="AZ40" i="4"/>
  <c r="AZ44" i="4"/>
  <c r="AZ46" i="4"/>
  <c r="AV46" i="4"/>
  <c r="BA46" i="4"/>
  <c r="AZ47" i="4"/>
  <c r="AT50" i="4"/>
  <c r="AZ52" i="4"/>
  <c r="AV10" i="4"/>
  <c r="AX12" i="4"/>
  <c r="AY13" i="4"/>
  <c r="AV14" i="4"/>
  <c r="AX16" i="4"/>
  <c r="AV18" i="4"/>
  <c r="AX20" i="4"/>
  <c r="AY21" i="4"/>
  <c r="AV22" i="4"/>
  <c r="AV26" i="4"/>
  <c r="AX28" i="4"/>
  <c r="AV30" i="4"/>
  <c r="AY33" i="4"/>
  <c r="AV34" i="4"/>
  <c r="AX35" i="4"/>
  <c r="AZ37" i="4"/>
  <c r="AZ38" i="4"/>
  <c r="AV38" i="4"/>
  <c r="AY39" i="4"/>
  <c r="AV40" i="4"/>
  <c r="AV41" i="4"/>
  <c r="AZ42" i="4"/>
  <c r="AV42" i="4"/>
  <c r="AZ43" i="4"/>
  <c r="AV43" i="4"/>
  <c r="AX45" i="4"/>
  <c r="AV47" i="4"/>
  <c r="AV49" i="4"/>
  <c r="BA49" i="4"/>
  <c r="AV51" i="4"/>
  <c r="BA52" i="4"/>
  <c r="AZ56" i="4"/>
  <c r="AV56" i="4"/>
  <c r="AV57" i="4"/>
  <c r="AX60" i="4"/>
  <c r="BA60" i="4"/>
  <c r="AT61" i="4"/>
  <c r="AX61" i="4"/>
  <c r="BA63" i="4"/>
  <c r="BA64" i="4"/>
  <c r="AZ65" i="4"/>
  <c r="AZ66" i="4"/>
  <c r="AV66" i="4"/>
  <c r="AZ67" i="4"/>
  <c r="AZ68" i="4"/>
  <c r="AV68" i="4"/>
  <c r="AY69" i="4"/>
  <c r="BA69" i="4"/>
  <c r="BA70" i="4"/>
  <c r="BA71" i="4"/>
  <c r="BA73" i="4"/>
  <c r="AX74" i="4"/>
  <c r="BA74" i="4"/>
  <c r="AY75" i="4"/>
  <c r="AT75" i="4"/>
  <c r="BA75" i="4"/>
  <c r="AV78" i="4"/>
  <c r="BA79" i="4"/>
  <c r="AX79" i="4"/>
  <c r="AY82" i="4"/>
  <c r="AT82" i="4"/>
  <c r="AT84" i="4"/>
  <c r="AX87" i="4"/>
  <c r="BA87" i="4"/>
  <c r="AZ88" i="4"/>
  <c r="AV88" i="4"/>
  <c r="AZ93" i="4"/>
  <c r="AX99" i="4"/>
  <c r="BA99" i="4"/>
  <c r="AT107" i="4"/>
  <c r="AY107" i="4"/>
  <c r="AZ111" i="4"/>
  <c r="AV111" i="4"/>
  <c r="AS114" i="4"/>
  <c r="AZ80" i="4"/>
  <c r="AV80" i="4"/>
  <c r="AV94" i="4"/>
  <c r="AY15" i="4"/>
  <c r="BA117" i="4"/>
  <c r="AY112" i="4"/>
  <c r="AY108" i="4"/>
  <c r="AY104" i="4"/>
  <c r="AY100" i="4"/>
  <c r="AY96" i="4"/>
  <c r="AZ117" i="4"/>
  <c r="AZ110" i="4"/>
  <c r="AZ106" i="4"/>
  <c r="BA105" i="4"/>
  <c r="AZ98" i="4"/>
  <c r="BA97" i="4"/>
  <c r="AY92" i="4"/>
  <c r="AZ86" i="4"/>
  <c r="AY76" i="4"/>
  <c r="AY67" i="4"/>
  <c r="AY63" i="4"/>
  <c r="AY59" i="4"/>
  <c r="AY55" i="4"/>
  <c r="AZ108" i="4"/>
  <c r="AZ102" i="4"/>
  <c r="AZ94" i="4"/>
  <c r="AY84" i="4"/>
  <c r="AZ78" i="4"/>
  <c r="AY111" i="4"/>
  <c r="AZ84" i="4"/>
  <c r="BA83" i="4"/>
  <c r="BA81" i="4"/>
  <c r="AY80" i="4"/>
  <c r="AY79" i="4"/>
  <c r="AZ69" i="4"/>
  <c r="AZ61" i="4"/>
  <c r="AY47" i="4"/>
  <c r="AZ41" i="4"/>
  <c r="AY42" i="4"/>
  <c r="AT44" i="4"/>
  <c r="AY44" i="4"/>
  <c r="BA45" i="4"/>
  <c r="AY51" i="4"/>
  <c r="AY52" i="4"/>
  <c r="AY53" i="4"/>
  <c r="BA54" i="4"/>
  <c r="AY56" i="4"/>
  <c r="AT58" i="4"/>
  <c r="AY58" i="4"/>
  <c r="AX59" i="4"/>
  <c r="AT59" i="4"/>
  <c r="BA59" i="4"/>
  <c r="AY62" i="4"/>
  <c r="AZ63" i="4"/>
  <c r="AY68" i="4"/>
  <c r="AY74" i="4"/>
  <c r="AT74" i="4"/>
  <c r="AZ76" i="4"/>
  <c r="AX77" i="4"/>
  <c r="BA77" i="4"/>
  <c r="BA80" i="4"/>
  <c r="AY81" i="4"/>
  <c r="AV84" i="4"/>
  <c r="AX86" i="4"/>
  <c r="AT86" i="4"/>
  <c r="AY88" i="4"/>
  <c r="AZ89" i="4"/>
  <c r="AZ90" i="4"/>
  <c r="AZ91" i="4"/>
  <c r="AV91" i="4"/>
  <c r="AX92" i="4"/>
  <c r="AT92" i="4"/>
  <c r="AT99" i="4"/>
  <c r="AY99" i="4"/>
  <c r="AY101" i="4"/>
  <c r="AZ104" i="4"/>
  <c r="AX107" i="4"/>
  <c r="BA107" i="4"/>
  <c r="BA115" i="4"/>
  <c r="AX76" i="4"/>
  <c r="AT76" i="4"/>
  <c r="AY91" i="4"/>
  <c r="AT91" i="4"/>
  <c r="AZ105" i="4"/>
  <c r="AV105" i="4"/>
  <c r="AZ109" i="4"/>
  <c r="BA13" i="4"/>
  <c r="BA17" i="4"/>
  <c r="AY31" i="4"/>
  <c r="BA33" i="4"/>
  <c r="BA37" i="4"/>
  <c r="AS116" i="4"/>
  <c r="BA28" i="4"/>
  <c r="AY37" i="4"/>
  <c r="AX37" i="4"/>
  <c r="AT40" i="4"/>
  <c r="AY43" i="4"/>
  <c r="AZ49" i="4"/>
  <c r="AT53" i="4"/>
  <c r="AZ53" i="4"/>
  <c r="BA55" i="4"/>
  <c r="BA56" i="4"/>
  <c r="AZ57" i="4"/>
  <c r="AZ58" i="4"/>
  <c r="AV58" i="4"/>
  <c r="AZ59" i="4"/>
  <c r="AZ60" i="4"/>
  <c r="AV60" i="4"/>
  <c r="AY61" i="4"/>
  <c r="BA61" i="4"/>
  <c r="AY64" i="4"/>
  <c r="AT66" i="4"/>
  <c r="AY66" i="4"/>
  <c r="AX67" i="4"/>
  <c r="AT67" i="4"/>
  <c r="BA67" i="4"/>
  <c r="AY70" i="4"/>
  <c r="AZ77" i="4"/>
  <c r="BA78" i="4"/>
  <c r="AZ82" i="4"/>
  <c r="AZ83" i="4"/>
  <c r="AV83" i="4"/>
  <c r="AV85" i="4"/>
  <c r="BA86" i="4"/>
  <c r="AY90" i="4"/>
  <c r="AT90" i="4"/>
  <c r="AZ92" i="4"/>
  <c r="AX93" i="4"/>
  <c r="BA93" i="4"/>
  <c r="AT94" i="4"/>
  <c r="AZ97" i="4"/>
  <c r="AV97" i="4"/>
  <c r="BA103" i="4"/>
  <c r="AY105" i="4"/>
  <c r="BA109" i="4"/>
  <c r="AZ112" i="4"/>
  <c r="AX113" i="4"/>
  <c r="BA113" i="4"/>
  <c r="BA39" i="4"/>
  <c r="AT48" i="4"/>
  <c r="AY48" i="4"/>
  <c r="AY49" i="4"/>
  <c r="AZ50" i="4"/>
  <c r="AV50" i="4"/>
  <c r="AX52" i="4"/>
  <c r="AZ54" i="4"/>
  <c r="AV54" i="4"/>
  <c r="AV55" i="4"/>
  <c r="AY57" i="4"/>
  <c r="BA57" i="4"/>
  <c r="AZ62" i="4"/>
  <c r="AV62" i="4"/>
  <c r="AV63" i="4"/>
  <c r="AY65" i="4"/>
  <c r="BA65" i="4"/>
  <c r="AZ70" i="4"/>
  <c r="AV70" i="4"/>
  <c r="AY73" i="4"/>
  <c r="AV77" i="4"/>
  <c r="AZ81" i="4"/>
  <c r="BA82" i="4"/>
  <c r="AX82" i="4"/>
  <c r="AY83" i="4"/>
  <c r="AT83" i="4"/>
  <c r="AX85" i="4"/>
  <c r="BA85" i="4"/>
  <c r="BA88" i="4"/>
  <c r="AY89" i="4"/>
  <c r="AV93" i="4"/>
  <c r="AT95" i="4"/>
  <c r="AY95" i="4"/>
  <c r="BA96" i="4"/>
  <c r="BA100" i="4"/>
  <c r="AZ101" i="4"/>
  <c r="AV101" i="4"/>
  <c r="AT103" i="4"/>
  <c r="AY103" i="4"/>
  <c r="BA104" i="4"/>
  <c r="BA108" i="4"/>
  <c r="AY113" i="4"/>
  <c r="AT113" i="4"/>
  <c r="AX73" i="4"/>
  <c r="BA76" i="4"/>
  <c r="AT85" i="4"/>
  <c r="AY85" i="4"/>
  <c r="AY86" i="4"/>
  <c r="AZ87" i="4"/>
  <c r="AV87" i="4"/>
  <c r="AT88" i="4"/>
  <c r="AX89" i="4"/>
  <c r="BA92" i="4"/>
  <c r="AZ95" i="4"/>
  <c r="AV95" i="4"/>
  <c r="AV96" i="4"/>
  <c r="AY98" i="4"/>
  <c r="BA98" i="4"/>
  <c r="AT100" i="4"/>
  <c r="AX100" i="4"/>
  <c r="BA101" i="4"/>
  <c r="AZ103" i="4"/>
  <c r="AV103" i="4"/>
  <c r="AV104" i="4"/>
  <c r="AY106" i="4"/>
  <c r="BA106" i="4"/>
  <c r="AR115" i="4"/>
  <c r="N117" i="4"/>
  <c r="Z117" i="4"/>
  <c r="AL117" i="4"/>
  <c r="AT77" i="4"/>
  <c r="AY77" i="4"/>
  <c r="AY78" i="4"/>
  <c r="AZ79" i="4"/>
  <c r="AV79" i="4"/>
  <c r="AX81" i="4"/>
  <c r="BA84" i="4"/>
  <c r="AT93" i="4"/>
  <c r="AY93" i="4"/>
  <c r="AY94" i="4"/>
  <c r="BA94" i="4"/>
  <c r="AZ99" i="4"/>
  <c r="AV99" i="4"/>
  <c r="AV100" i="4"/>
  <c r="AY102" i="4"/>
  <c r="BA102" i="4"/>
  <c r="AZ107" i="4"/>
  <c r="AV107" i="4"/>
  <c r="AX108" i="4"/>
  <c r="AV108" i="4"/>
  <c r="AY109" i="4"/>
  <c r="AT109" i="4"/>
  <c r="BA110" i="4"/>
  <c r="AX112" i="4"/>
  <c r="AT112" i="4"/>
  <c r="BA112" i="4"/>
  <c r="AZ113" i="4"/>
  <c r="AU114" i="4"/>
  <c r="BA111" i="4"/>
  <c r="AR114" i="4"/>
  <c r="BB21" i="4" s="1"/>
  <c r="AV109" i="4"/>
  <c r="AV113" i="4"/>
  <c r="AN18" i="3"/>
  <c r="AO7" i="3"/>
  <c r="AO10" i="3"/>
  <c r="AO11" i="3"/>
  <c r="AP18" i="3"/>
  <c r="AT18" i="3"/>
  <c r="AU12" i="3" s="1"/>
  <c r="AQ10" i="3"/>
  <c r="AQ11" i="3"/>
  <c r="AO15" i="3"/>
  <c r="AO16" i="3"/>
  <c r="AO17" i="3"/>
  <c r="AQ6" i="3"/>
  <c r="AS10" i="3"/>
  <c r="AS11" i="3"/>
  <c r="AQ15" i="3"/>
  <c r="AQ16" i="3"/>
  <c r="AQ17" i="3"/>
  <c r="AU10" i="3"/>
  <c r="AX10" i="3"/>
  <c r="AR18" i="3"/>
  <c r="AN19" i="3" s="1"/>
  <c r="AW6" i="3"/>
  <c r="AW7" i="3"/>
  <c r="AU13" i="3" l="1"/>
  <c r="AU7" i="3"/>
  <c r="AU16" i="3"/>
  <c r="AU11" i="3"/>
  <c r="AU15" i="3"/>
  <c r="AU8" i="3"/>
  <c r="AU18" i="3"/>
  <c r="AX115" i="4"/>
  <c r="BB84" i="4"/>
  <c r="BB94" i="4"/>
  <c r="BB78" i="4"/>
  <c r="BB41" i="4"/>
  <c r="BB108" i="4"/>
  <c r="AR116" i="4"/>
  <c r="BB116" i="4" s="1"/>
  <c r="BB113" i="4"/>
  <c r="BB89" i="4"/>
  <c r="AT115" i="4"/>
  <c r="BB96" i="4"/>
  <c r="BB52" i="4"/>
  <c r="BB105" i="4"/>
  <c r="BB55" i="4"/>
  <c r="BB101" i="4"/>
  <c r="BB68" i="4"/>
  <c r="BB25" i="4"/>
  <c r="BB73" i="4"/>
  <c r="BB104" i="4"/>
  <c r="BB77" i="4"/>
  <c r="BB64" i="4"/>
  <c r="BB92" i="4"/>
  <c r="BB86" i="4"/>
  <c r="BB56" i="4"/>
  <c r="BB85" i="4"/>
  <c r="BB57" i="4"/>
  <c r="BB112" i="4"/>
  <c r="BB81" i="4"/>
  <c r="AV115" i="4"/>
  <c r="BB12" i="4"/>
  <c r="BB100" i="4"/>
  <c r="AU17" i="3"/>
  <c r="AU6" i="3"/>
  <c r="BB63" i="4"/>
  <c r="BB49" i="4"/>
  <c r="BB97" i="4"/>
  <c r="BB24" i="4"/>
  <c r="BB20" i="4"/>
  <c r="BB28" i="4"/>
  <c r="BB44" i="4"/>
  <c r="BB17" i="4"/>
  <c r="BB51" i="4"/>
  <c r="BB39" i="4"/>
  <c r="BB60" i="4"/>
  <c r="BB47" i="4"/>
  <c r="BB32" i="4"/>
  <c r="AZ114" i="4"/>
  <c r="AV114" i="4"/>
  <c r="AY114" i="4"/>
  <c r="AT114" i="4"/>
  <c r="BB111" i="4"/>
  <c r="BB107" i="4"/>
  <c r="BB103" i="4"/>
  <c r="BB99" i="4"/>
  <c r="BB95" i="4"/>
  <c r="BB91" i="4"/>
  <c r="BB75" i="4"/>
  <c r="BB70" i="4"/>
  <c r="BB66" i="4"/>
  <c r="BB62" i="4"/>
  <c r="BB58" i="4"/>
  <c r="BB54" i="4"/>
  <c r="BB110" i="4"/>
  <c r="BB83" i="4"/>
  <c r="BB114" i="4"/>
  <c r="BB87" i="4"/>
  <c r="BB46" i="4"/>
  <c r="BB90" i="4"/>
  <c r="BB88" i="4"/>
  <c r="BB45" i="4"/>
  <c r="BB26" i="4"/>
  <c r="BB10" i="4"/>
  <c r="BB106" i="4"/>
  <c r="BB102" i="4"/>
  <c r="BB74" i="4"/>
  <c r="BB72" i="4"/>
  <c r="BB69" i="4"/>
  <c r="BB34" i="4"/>
  <c r="BB98" i="4"/>
  <c r="BB82" i="4"/>
  <c r="BB80" i="4"/>
  <c r="BB53" i="4"/>
  <c r="BB50" i="4"/>
  <c r="BB43" i="4"/>
  <c r="BB42" i="4"/>
  <c r="BB38" i="4"/>
  <c r="BB30" i="4"/>
  <c r="BB22" i="4"/>
  <c r="BB18" i="4"/>
  <c r="BB14" i="4"/>
  <c r="BB79" i="4"/>
  <c r="BB36" i="4"/>
  <c r="BB65" i="4"/>
  <c r="BB27" i="4"/>
  <c r="BB11" i="4"/>
  <c r="BB67" i="4"/>
  <c r="BB37" i="4"/>
  <c r="BB31" i="4"/>
  <c r="BB15" i="4"/>
  <c r="BB71" i="4"/>
  <c r="BB19" i="4"/>
  <c r="BB61" i="4"/>
  <c r="BB23" i="4"/>
  <c r="BB115" i="4"/>
  <c r="BB109" i="4"/>
  <c r="BB76" i="4"/>
  <c r="AX114" i="4"/>
  <c r="BB40" i="4"/>
  <c r="BB93" i="4"/>
  <c r="BB35" i="4"/>
  <c r="AX116" i="4"/>
  <c r="BA116" i="4"/>
  <c r="BB13" i="4"/>
  <c r="BB29" i="4"/>
  <c r="AZ116" i="4"/>
  <c r="BB33" i="4"/>
  <c r="AY116" i="4"/>
  <c r="BB16" i="4"/>
  <c r="BB59" i="4"/>
  <c r="BB48" i="4"/>
  <c r="AU9" i="3"/>
  <c r="AU14" i="3"/>
  <c r="AW10" i="3"/>
  <c r="AW12" i="3" s="1"/>
  <c r="AW11" i="3" l="1"/>
  <c r="AX14" i="3" s="1"/>
  <c r="AT116" i="4"/>
  <c r="AV116" i="4"/>
  <c r="AX12" i="3"/>
  <c r="D89" i="1" l="1"/>
  <c r="B39" i="1"/>
  <c r="AU38" i="1"/>
  <c r="AS38" i="1"/>
  <c r="AQ38" i="1"/>
  <c r="AO38" i="1"/>
  <c r="B38" i="1"/>
  <c r="AU37" i="1"/>
  <c r="AS37" i="1"/>
  <c r="AQ37" i="1"/>
  <c r="AO37" i="1"/>
  <c r="B37" i="1"/>
  <c r="AU36" i="1"/>
  <c r="AS36" i="1"/>
  <c r="AQ36" i="1"/>
  <c r="AO36" i="1"/>
  <c r="B36" i="1"/>
  <c r="AU35" i="1"/>
  <c r="AS35" i="1"/>
  <c r="AQ35" i="1"/>
  <c r="AO35" i="1"/>
  <c r="B35" i="1"/>
  <c r="AU34" i="1"/>
  <c r="AS34" i="1"/>
  <c r="AQ34" i="1"/>
  <c r="AO34" i="1"/>
  <c r="B34" i="1"/>
  <c r="AU33" i="1"/>
  <c r="AS33" i="1"/>
  <c r="AQ33" i="1"/>
  <c r="AO33" i="1"/>
  <c r="B33" i="1"/>
  <c r="AU32" i="1"/>
  <c r="AS32" i="1"/>
  <c r="AQ32" i="1"/>
  <c r="AO32" i="1"/>
  <c r="B32" i="1"/>
  <c r="AU31" i="1"/>
  <c r="AS31" i="1"/>
  <c r="AQ31" i="1"/>
  <c r="AO31" i="1"/>
  <c r="B31" i="1"/>
  <c r="AU30" i="1"/>
  <c r="AS30" i="1"/>
  <c r="AQ30" i="1"/>
  <c r="AO30" i="1"/>
  <c r="B30" i="1"/>
  <c r="AU29" i="1"/>
  <c r="AS29" i="1"/>
  <c r="AQ29" i="1"/>
  <c r="AO29" i="1"/>
  <c r="B29" i="1"/>
  <c r="AU28" i="1"/>
  <c r="AS28" i="1"/>
  <c r="AQ28" i="1"/>
  <c r="AO28" i="1"/>
  <c r="B28" i="1"/>
  <c r="AU27" i="1"/>
  <c r="AS27" i="1"/>
  <c r="AQ27" i="1"/>
  <c r="AO27" i="1"/>
  <c r="B27" i="1"/>
  <c r="AU26" i="1"/>
  <c r="AS26" i="1"/>
  <c r="AQ26" i="1"/>
  <c r="AO26" i="1"/>
  <c r="B26" i="1"/>
  <c r="AQ25" i="1"/>
  <c r="AO25" i="1"/>
  <c r="B25" i="1"/>
  <c r="AQ24" i="1"/>
  <c r="AO24" i="1"/>
  <c r="B24" i="1"/>
  <c r="AS23" i="1"/>
  <c r="B23" i="1"/>
  <c r="AU22" i="1"/>
  <c r="AS22" i="1"/>
  <c r="AQ22" i="1"/>
  <c r="AO22" i="1"/>
  <c r="B22" i="1"/>
  <c r="B21" i="1"/>
  <c r="AU20" i="1"/>
  <c r="AS20" i="1"/>
  <c r="AQ20" i="1"/>
  <c r="AO20" i="1"/>
  <c r="B20" i="1"/>
  <c r="AU19" i="1"/>
  <c r="AS19" i="1"/>
  <c r="AQ19" i="1"/>
  <c r="AO19" i="1"/>
  <c r="B19" i="1"/>
  <c r="AU18" i="1"/>
  <c r="AS18" i="1"/>
  <c r="AQ18" i="1"/>
  <c r="AO18" i="1"/>
  <c r="B18" i="1"/>
  <c r="AU17" i="1"/>
  <c r="AS17" i="1"/>
  <c r="AQ17" i="1"/>
  <c r="B17" i="1"/>
  <c r="AU16" i="1"/>
  <c r="AS16" i="1"/>
  <c r="AQ16" i="1"/>
  <c r="B16" i="1"/>
  <c r="AU15" i="1"/>
  <c r="AS15" i="1"/>
  <c r="AQ15" i="1"/>
  <c r="AO15" i="1"/>
  <c r="B15" i="1"/>
  <c r="AU14" i="1"/>
  <c r="AS14" i="1"/>
  <c r="AQ14" i="1"/>
  <c r="AO14" i="1"/>
  <c r="B14" i="1"/>
  <c r="AU13" i="1"/>
  <c r="AS13" i="1"/>
  <c r="AQ13" i="1"/>
  <c r="AO13" i="1"/>
  <c r="B13" i="1"/>
  <c r="AU12" i="1"/>
  <c r="AP12" i="1" s="1"/>
  <c r="AS12" i="1"/>
  <c r="B12" i="1"/>
  <c r="AU11" i="1"/>
  <c r="AP11" i="1" s="1"/>
  <c r="AS11" i="1"/>
  <c r="B11" i="1"/>
  <c r="AU10" i="1"/>
  <c r="AP10" i="1" s="1"/>
  <c r="AS10" i="1"/>
  <c r="B10" i="1"/>
  <c r="AR28" i="1" l="1"/>
  <c r="AT31" i="1"/>
  <c r="AR32" i="1"/>
  <c r="AT35" i="1"/>
  <c r="AR36" i="1"/>
  <c r="AP22" i="1"/>
  <c r="AT22" i="1"/>
  <c r="AR12" i="1"/>
  <c r="AT12" i="1"/>
  <c r="AT32" i="1"/>
  <c r="AT36" i="1"/>
  <c r="AT11" i="1"/>
  <c r="AT16" i="1"/>
  <c r="AU25" i="1"/>
  <c r="AP25" i="1" s="1"/>
  <c r="AT14" i="1"/>
  <c r="AP19" i="1"/>
  <c r="AQ23" i="1"/>
  <c r="AS25" i="1"/>
  <c r="AT25" i="1" s="1"/>
  <c r="AP13" i="1"/>
  <c r="AT13" i="1"/>
  <c r="AP28" i="1"/>
  <c r="AP32" i="1"/>
  <c r="AP36" i="1"/>
  <c r="AR27" i="1"/>
  <c r="AP27" i="1"/>
  <c r="AR25" i="1"/>
  <c r="AT27" i="1"/>
  <c r="AP37" i="1"/>
  <c r="AR17" i="1"/>
  <c r="AR20" i="1"/>
  <c r="AR29" i="1"/>
  <c r="AR14" i="1"/>
  <c r="AT17" i="1"/>
  <c r="AT29" i="1"/>
  <c r="AR30" i="1"/>
  <c r="AR34" i="1"/>
  <c r="AP35" i="1"/>
  <c r="AT37" i="1"/>
  <c r="AP29" i="1"/>
  <c r="AR37" i="1"/>
  <c r="AP26" i="1"/>
  <c r="AR13" i="1"/>
  <c r="AP16" i="1"/>
  <c r="AR11" i="1"/>
  <c r="AP14" i="1"/>
  <c r="AR16" i="1"/>
  <c r="AP17" i="1"/>
  <c r="AT18" i="1"/>
  <c r="AU24" i="1"/>
  <c r="AP24" i="1" s="1"/>
  <c r="AP31" i="1"/>
  <c r="AR35" i="1"/>
  <c r="AR10" i="1"/>
  <c r="AR26" i="1"/>
  <c r="AP30" i="1"/>
  <c r="AR15" i="1"/>
  <c r="AR19" i="1"/>
  <c r="AR22" i="1"/>
  <c r="AR31" i="1"/>
  <c r="AR18" i="1"/>
  <c r="AO23" i="1"/>
  <c r="AR33" i="1"/>
  <c r="AO39" i="1"/>
  <c r="AS39" i="1"/>
  <c r="AQ39" i="1"/>
  <c r="AT19" i="1"/>
  <c r="AT26" i="1"/>
  <c r="AT28" i="1"/>
  <c r="AT30" i="1"/>
  <c r="AT33" i="1"/>
  <c r="AP34" i="1"/>
  <c r="AT34" i="1"/>
  <c r="AT38" i="1"/>
  <c r="AP33" i="1"/>
  <c r="AP38" i="1"/>
  <c r="AT10" i="1"/>
  <c r="AP15" i="1"/>
  <c r="AT15" i="1"/>
  <c r="AP18" i="1"/>
  <c r="AP20" i="1"/>
  <c r="AT20" i="1"/>
  <c r="AR38" i="1"/>
  <c r="AU23" i="1"/>
  <c r="AS24" i="1"/>
  <c r="AR23" i="1" l="1"/>
  <c r="AU39" i="1"/>
  <c r="AR39" i="1" s="1"/>
  <c r="AR24" i="1"/>
  <c r="AT24" i="1"/>
  <c r="AP23" i="1"/>
  <c r="AT23" i="1"/>
  <c r="AP39" i="1" l="1"/>
  <c r="AT39" i="1"/>
</calcChain>
</file>

<file path=xl/comments1.xml><?xml version="1.0" encoding="utf-8"?>
<comments xmlns="http://schemas.openxmlformats.org/spreadsheetml/2006/main">
  <authors>
    <author>CRISTIAN DIAZ</author>
  </authors>
  <commentList>
    <comment ref="AH52" authorId="0" shapeId="0">
      <text>
        <r>
          <rPr>
            <b/>
            <sz val="8"/>
            <color indexed="81"/>
            <rFont val="Tahoma"/>
            <family val="2"/>
          </rPr>
          <t>CRISTIAN DIAZ:</t>
        </r>
        <r>
          <rPr>
            <sz val="8"/>
            <color indexed="81"/>
            <rFont val="Tahoma"/>
            <family val="2"/>
          </rPr>
          <t xml:space="preserve">
Bachilleres Cuautla</t>
        </r>
      </text>
    </comment>
  </commentList>
</comments>
</file>

<file path=xl/sharedStrings.xml><?xml version="1.0" encoding="utf-8"?>
<sst xmlns="http://schemas.openxmlformats.org/spreadsheetml/2006/main" count="790" uniqueCount="410">
  <si>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</si>
  <si>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</si>
  <si>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</si>
  <si>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</si>
  <si>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</si>
  <si>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</si>
  <si>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</si>
  <si>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</si>
  <si>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</si>
  <si>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</si>
  <si>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</si>
  <si>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</si>
  <si>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
ANUAL SEDE XOCHITEPEC</t>
  </si>
  <si>
    <t>% EN RAZÓN DE LAS DEMÁS SEDES</t>
  </si>
  <si>
    <t>TOTAL ACUMULADO ANUAL SEDE JOJUTLA</t>
  </si>
  <si>
    <t>TOTAL ACUMULADO
ANUAL SEDE CUAUTLA</t>
  </si>
  <si>
    <t>SEDE XOCHITEPEC</t>
  </si>
  <si>
    <t>SEDE JOJUTLA</t>
  </si>
  <si>
    <t>SEDE CUAUTLA</t>
  </si>
  <si>
    <t>id</t>
  </si>
  <si>
    <t>xd</t>
  </si>
  <si>
    <t>ABRIL 164/ 396</t>
  </si>
  <si>
    <t>AGO</t>
  </si>
  <si>
    <t>SEP</t>
  </si>
  <si>
    <t>OCT</t>
  </si>
  <si>
    <t>NOV</t>
  </si>
  <si>
    <t>DIC</t>
  </si>
  <si>
    <t xml:space="preserve">Alta de causas  </t>
  </si>
  <si>
    <t>Etapa de Control iniciales (total)</t>
  </si>
  <si>
    <r>
      <t xml:space="preserve">Otros Ingresos </t>
    </r>
    <r>
      <rPr>
        <b/>
        <i/>
        <sz val="8"/>
        <color theme="1"/>
        <rFont val="Arial"/>
        <family val="2"/>
      </rPr>
      <t>etapa de control</t>
    </r>
    <r>
      <rPr>
        <b/>
        <i/>
        <sz val="7"/>
        <color theme="1"/>
        <rFont val="Arial"/>
        <family val="2"/>
      </rPr>
      <t xml:space="preserve"> (Auxilios, Controles Judiciales, ratificación de medidas de protección)</t>
    </r>
  </si>
  <si>
    <t>Etapa Juicio Oral iniciales</t>
  </si>
  <si>
    <t>Etapa Juicio Oral (reposición)</t>
  </si>
  <si>
    <t>Etapa Ejecución Sistema Oral (Abreviado)</t>
  </si>
  <si>
    <t>Etapa Ejecución Sistema Oral (Juicio Oral)</t>
  </si>
  <si>
    <t>Ejecución Sistema Tradicional</t>
  </si>
  <si>
    <t>Competencias recibidas</t>
  </si>
  <si>
    <t>Exhortos foráneos</t>
  </si>
  <si>
    <t>Por delito oficioso</t>
  </si>
  <si>
    <t>Por delito no oficioso</t>
  </si>
  <si>
    <t>AUDIENCIAS PROGRAMADAS</t>
  </si>
  <si>
    <t>TOTAL ACUMULADO ANUAL SEDE CUAUTLA</t>
  </si>
  <si>
    <t>TOTAL</t>
  </si>
  <si>
    <t>Total de Audiencias programadas por Sede</t>
  </si>
  <si>
    <t>Total de audiencias no iniciadas</t>
  </si>
  <si>
    <t>Total de Audiencias iniciadas</t>
  </si>
  <si>
    <t>Audiencias desarrolladas presencialmente en en Sala</t>
  </si>
  <si>
    <t>Audiencias desarrolladas de forma telemática Primera Instancia</t>
  </si>
  <si>
    <t>Audiencias desarrolladas de forma telemática Segunda Instancia</t>
  </si>
  <si>
    <t>Total audiencias Primera Instancia Programadas</t>
  </si>
  <si>
    <t>Audiencias etapa de Control programadas</t>
  </si>
  <si>
    <t>Audiencias de Juicio Oral programadas</t>
  </si>
  <si>
    <t>Audiencias de Ejecucción Sistema Adversarial programadas</t>
  </si>
  <si>
    <t>Audiencias Ejecución Sistema Tradicional programadas</t>
  </si>
  <si>
    <t>Audiencias de Segunda Instancia</t>
  </si>
  <si>
    <t>Tiempo grabación Etapa de Control</t>
  </si>
  <si>
    <t>Tiempo grabación Etapa de Juicio Oral</t>
  </si>
  <si>
    <t>Tiempo grabación Etapa de Ejecución (tradicional)</t>
  </si>
  <si>
    <t>Tiempo grabación Etapa de Ejecución (adversarial)</t>
  </si>
  <si>
    <t>Total de horas de grabación registradas</t>
  </si>
  <si>
    <t>card</t>
  </si>
  <si>
    <t>Quitar acento de apellido de imputada</t>
  </si>
  <si>
    <r>
      <t>E S T A D Í S T I C A    G E N E R A L</t>
    </r>
    <r>
      <rPr>
        <b/>
        <sz val="30"/>
        <rFont val="Arial"/>
        <family val="2"/>
      </rPr>
      <t xml:space="preserve"> 
S I S T E M A   P E N A L   A C U S A T O R I O   A D V E R S A R I A L    E N    E L   E S T A D O   D E   M O R E L O S</t>
    </r>
  </si>
  <si>
    <t>ID</t>
  </si>
  <si>
    <t>SECUESTRO EN GRADO DE TENTATIVA</t>
  </si>
  <si>
    <t>HOMICIDIO CALIFICADO</t>
  </si>
  <si>
    <t>ABUSO SEXUAL</t>
  </si>
  <si>
    <t>FEMINICIDIO EN GRADO DE TENTATIVA</t>
  </si>
  <si>
    <t>ROBO CALIFICADO</t>
  </si>
  <si>
    <t>DESPOJO</t>
  </si>
  <si>
    <t>SECUESTRO AGRAVADO</t>
  </si>
  <si>
    <t>VIOLENCIA FAMILIAR</t>
  </si>
  <si>
    <t>HOMICIDIO CULPOSO</t>
  </si>
  <si>
    <t>HOMICIDIO EN GRADO DE TENTATIVA</t>
  </si>
  <si>
    <t>ABUSO DE AUTORIDAD</t>
  </si>
  <si>
    <t>DAÑO</t>
  </si>
  <si>
    <t>LA SOCIEDAD</t>
  </si>
  <si>
    <t xml:space="preserve">ABUSO SEXUAL AGRAVADO </t>
  </si>
  <si>
    <t>LESIONES CALIFICADAS</t>
  </si>
  <si>
    <t>DAÑO CULPOSO</t>
  </si>
  <si>
    <t>AMENAZAS</t>
  </si>
  <si>
    <t>ESTUPRO</t>
  </si>
  <si>
    <t xml:space="preserve">FALSIFICACIÓN DE DOCUMENTO </t>
  </si>
  <si>
    <t>FEMINICIDIO</t>
  </si>
  <si>
    <t>SECUESTRO EQUIPARADO</t>
  </si>
  <si>
    <t>SECUESTRO</t>
  </si>
  <si>
    <t>EXTORSIÓN AGRAVADA</t>
  </si>
  <si>
    <t>LESIONES CULPOSAS</t>
  </si>
  <si>
    <t>LESIONES DOLOSAS</t>
  </si>
  <si>
    <t>LESIONES</t>
  </si>
  <si>
    <t xml:space="preserve">VIOLACIÓN </t>
  </si>
  <si>
    <t>REPORTE GENERAL CAUSAS JUDICIALIZADAS Y AUDIENCIAS PROGRAMADAS</t>
  </si>
  <si>
    <r>
      <t xml:space="preserve">INFORME JUZGADOS DE CONTROL, JUICIO ORAL Y EJECUCIÓN DE SANCIONES
DEL DISTRITO ÚNICO DEL ESTADO DE MORELOS
</t>
    </r>
    <r>
      <rPr>
        <b/>
        <sz val="18"/>
        <color theme="1"/>
        <rFont val="Arial"/>
        <family val="2"/>
      </rPr>
      <t>I N F O R M E   2 0 2 3</t>
    </r>
  </si>
  <si>
    <t>VÍCTIMA</t>
  </si>
  <si>
    <t>TOTAL POR SEDE</t>
  </si>
  <si>
    <t xml:space="preserve">% </t>
  </si>
  <si>
    <t>TOTAL
ACUMULADO</t>
  </si>
  <si>
    <t>Masculino</t>
  </si>
  <si>
    <t>Femenino</t>
  </si>
  <si>
    <t>MASCULINO</t>
  </si>
  <si>
    <t>FEMENINA</t>
  </si>
  <si>
    <r>
      <t>L</t>
    </r>
    <r>
      <rPr>
        <b/>
        <sz val="10"/>
        <color theme="7" tint="0.39997558519241921"/>
        <rFont val="Arial"/>
        <family val="2"/>
      </rPr>
      <t>G</t>
    </r>
    <r>
      <rPr>
        <b/>
        <sz val="10"/>
        <color rgb="FFFF9900"/>
        <rFont val="Arial"/>
        <family val="2"/>
      </rPr>
      <t>B</t>
    </r>
    <r>
      <rPr>
        <b/>
        <sz val="10"/>
        <color rgb="FFFF0000"/>
        <rFont val="Arial"/>
        <family val="2"/>
      </rPr>
      <t>T</t>
    </r>
    <r>
      <rPr>
        <b/>
        <sz val="10"/>
        <color rgb="FFFF99FF"/>
        <rFont val="Arial"/>
        <family val="2"/>
      </rPr>
      <t>I</t>
    </r>
    <r>
      <rPr>
        <b/>
        <sz val="10"/>
        <color rgb="FF7030A0"/>
        <rFont val="Arial"/>
        <family val="2"/>
      </rPr>
      <t>Q</t>
    </r>
    <r>
      <rPr>
        <b/>
        <sz val="10"/>
        <color rgb="FF00B0F0"/>
        <rFont val="Arial"/>
        <family val="2"/>
      </rPr>
      <t>+</t>
    </r>
  </si>
  <si>
    <t>MENOR VÍCTIMA MASCULINO</t>
  </si>
  <si>
    <t>MENOR VÍCTIMA FEMENINA</t>
  </si>
  <si>
    <t>MENOR DE IDENTIDAD RESERVADA</t>
  </si>
  <si>
    <t>ANIMAL DOMÉSTICO</t>
  </si>
  <si>
    <t>PERSONA PARTICULAR</t>
  </si>
  <si>
    <t>EL ESTADO</t>
  </si>
  <si>
    <t>NO ESPECIFICADA</t>
  </si>
  <si>
    <t>DE IDENTIDAD RESERVADA</t>
  </si>
  <si>
    <t>TOTAL MENSUAL</t>
  </si>
  <si>
    <t>ID DELITO</t>
  </si>
  <si>
    <t>Generalidad Delito</t>
  </si>
  <si>
    <t>Principales bienes jurídicos tutelados</t>
  </si>
  <si>
    <t>CONDUCTAS ANTISOCIALES TIPIFICADAS</t>
  </si>
  <si>
    <t>Acumulado Sede Xcochitepec</t>
  </si>
  <si>
    <t>% en razón de las demás Sedes</t>
  </si>
  <si>
    <t>Acumulado Sede Jojutla</t>
  </si>
  <si>
    <t>Acumulado Sede Cuauta</t>
  </si>
  <si>
    <t>Proporción delito en función de su gravedad
Sede Xochitepec</t>
  </si>
  <si>
    <t>Proporcion delito en función de su gravedad
Sede Jojutla</t>
  </si>
  <si>
    <t>Proporcion delito en función de su gravedad
Sede Cuautla</t>
  </si>
  <si>
    <t>% Delito con relación al total de los registrados</t>
  </si>
  <si>
    <t>DG1</t>
  </si>
  <si>
    <t>Abuso Sexual</t>
  </si>
  <si>
    <t>La libertad y la seguridad sexual</t>
  </si>
  <si>
    <t>ABUSO SEXUAL AGRAVADO A MENOR DE EDAD</t>
  </si>
  <si>
    <t>DG2</t>
  </si>
  <si>
    <t>Desaparición</t>
  </si>
  <si>
    <t>La vida y la integridad corporal</t>
  </si>
  <si>
    <t>DESAPARICIÓN COMETIDA POR PARTICULARES</t>
  </si>
  <si>
    <t>DG3</t>
  </si>
  <si>
    <t>DESAPARICIÓN FORZADA</t>
  </si>
  <si>
    <t>DG4</t>
  </si>
  <si>
    <t>Feminicidio</t>
  </si>
  <si>
    <t>DG5</t>
  </si>
  <si>
    <t>Homicidio</t>
  </si>
  <si>
    <t xml:space="preserve">HOMICIDIO </t>
  </si>
  <si>
    <t>DG6</t>
  </si>
  <si>
    <r>
      <t xml:space="preserve">HOMICIDIO </t>
    </r>
    <r>
      <rPr>
        <sz val="10"/>
        <color rgb="FFFF3399"/>
        <rFont val="Tahoma"/>
        <family val="2"/>
      </rPr>
      <t>(víctima mujer)</t>
    </r>
  </si>
  <si>
    <t>DG7</t>
  </si>
  <si>
    <t>DG8</t>
  </si>
  <si>
    <t>HOMICIDIO DOLOSO</t>
  </si>
  <si>
    <t>DG9</t>
  </si>
  <si>
    <t>Lenocinio</t>
  </si>
  <si>
    <t>Contra el libre desarrollo de la personalidad</t>
  </si>
  <si>
    <t>LENOCINIO</t>
  </si>
  <si>
    <t>DG10</t>
  </si>
  <si>
    <t>Secuestro</t>
  </si>
  <si>
    <t>Libertad personal</t>
  </si>
  <si>
    <t>DG11</t>
  </si>
  <si>
    <t>DG12</t>
  </si>
  <si>
    <t>SECUESTRO EXPRES</t>
  </si>
  <si>
    <t>DG13</t>
  </si>
  <si>
    <t>Trata</t>
  </si>
  <si>
    <t>TRATA DE PERSONAS</t>
  </si>
  <si>
    <t>DG14</t>
  </si>
  <si>
    <t>Violación</t>
  </si>
  <si>
    <t>DG15</t>
  </si>
  <si>
    <t>VIOLACIÓN AGRAVADA</t>
  </si>
  <si>
    <t>DG16</t>
  </si>
  <si>
    <t>VIOLACIÓN EN CORNCURSO REAL HOMOGÉNEO</t>
  </si>
  <si>
    <t>DG17</t>
  </si>
  <si>
    <t>VIOLACIÓN EQUIPARADA</t>
  </si>
  <si>
    <t>DG18</t>
  </si>
  <si>
    <t>VIOLACIÓN TUMULTUARIA</t>
  </si>
  <si>
    <t>DNG1</t>
  </si>
  <si>
    <t>Abigeato</t>
  </si>
  <si>
    <t>Patrimonio</t>
  </si>
  <si>
    <t>ABIGEATO</t>
  </si>
  <si>
    <t>DNG2</t>
  </si>
  <si>
    <t>Aborto</t>
  </si>
  <si>
    <t>ABORTO</t>
  </si>
  <si>
    <t>DNG3</t>
  </si>
  <si>
    <t>Abuso de autoridad</t>
  </si>
  <si>
    <t>La administración del Estado.</t>
  </si>
  <si>
    <t>DNG4</t>
  </si>
  <si>
    <t>Abuso de confianza</t>
  </si>
  <si>
    <t>ABUSO DE CONFIANZA</t>
  </si>
  <si>
    <t>DNG5</t>
  </si>
  <si>
    <t>DNG6</t>
  </si>
  <si>
    <t>DNG7</t>
  </si>
  <si>
    <t>ABUSO SEXUALEN CONCURSO REAL HOMOGÉNEO</t>
  </si>
  <si>
    <t>DNG8</t>
  </si>
  <si>
    <t>Contra la seguridad pública y la seguridad del Estado.</t>
  </si>
  <si>
    <t>ACOPIO DE ARMAS</t>
  </si>
  <si>
    <t>DNG9</t>
  </si>
  <si>
    <t>Acoso sexual</t>
  </si>
  <si>
    <t>ACOSO SEXUAL</t>
  </si>
  <si>
    <t>DNG10</t>
  </si>
  <si>
    <t>Crueldad animal</t>
  </si>
  <si>
    <t>ACTOS DE CRUELDAD ANIMAL</t>
  </si>
  <si>
    <t>DNG11</t>
  </si>
  <si>
    <t>Cometidos por Serv. Púb.</t>
  </si>
  <si>
    <t>ADMINISTRACIÓN FRAUDULENTA</t>
  </si>
  <si>
    <t>DNG12</t>
  </si>
  <si>
    <t>Allanamiento</t>
  </si>
  <si>
    <t>Otros bienes jurídicos</t>
  </si>
  <si>
    <t>ALLANAMIENTO DE MORADA</t>
  </si>
  <si>
    <t>DNG13</t>
  </si>
  <si>
    <t>Amenazas</t>
  </si>
  <si>
    <t>DNG14</t>
  </si>
  <si>
    <t>Asalto</t>
  </si>
  <si>
    <t>ASALTO</t>
  </si>
  <si>
    <t>DNG15</t>
  </si>
  <si>
    <t>Asociación delictuosa</t>
  </si>
  <si>
    <t>ASOCIACIÓN DELICTUOSA</t>
  </si>
  <si>
    <t>DNG16</t>
  </si>
  <si>
    <t>Ataque vías comunicación</t>
  </si>
  <si>
    <t>ATAQUES A LAS VÍAS DE COMUNICACIÓN</t>
  </si>
  <si>
    <t>DNG17</t>
  </si>
  <si>
    <t>COHECHO</t>
  </si>
  <si>
    <t>DNG18</t>
  </si>
  <si>
    <t>CONCUSIÓN</t>
  </si>
  <si>
    <t>DNG19</t>
  </si>
  <si>
    <t>CORRUPCIÓN</t>
  </si>
  <si>
    <t>DNG20</t>
  </si>
  <si>
    <t>Corrupción de menores</t>
  </si>
  <si>
    <t>CORRUPCIÓN DE MENORES</t>
  </si>
  <si>
    <t>DNG21</t>
  </si>
  <si>
    <t>Daño</t>
  </si>
  <si>
    <t>DNG22</t>
  </si>
  <si>
    <t>DNG23</t>
  </si>
  <si>
    <t>Por profesionistas</t>
  </si>
  <si>
    <t>Contra actividades profesionales y técnicas</t>
  </si>
  <si>
    <t>DELITOS COMETIDOS EN EL EJERCICIO DE UNA PROFESIÓN</t>
  </si>
  <si>
    <t>DNG24</t>
  </si>
  <si>
    <t>DELITOS COMETIDOS POR SERVIDORES PÚBLICOS (sic)</t>
  </si>
  <si>
    <t>DNG25</t>
  </si>
  <si>
    <t>Contra filiación</t>
  </si>
  <si>
    <t>Delitos contra la Familia</t>
  </si>
  <si>
    <t>DELITOS CONTRA LA FILIACIÓN Y EDO. CIVIL DE LAS PERSONAS</t>
  </si>
  <si>
    <t>DNG26</t>
  </si>
  <si>
    <t>DELITOS CONTRA LA ADMINISTRACIÓN DE JUSTICIA</t>
  </si>
  <si>
    <t>DNG27</t>
  </si>
  <si>
    <t>Delitos contra la salud</t>
  </si>
  <si>
    <t>DELITOS CONTRA LA SALUD</t>
  </si>
  <si>
    <t>DNG28</t>
  </si>
  <si>
    <t>Electoral</t>
  </si>
  <si>
    <t>DELITOS ELECTORALES</t>
  </si>
  <si>
    <t>DNG29</t>
  </si>
  <si>
    <t>Delitos informáticos</t>
  </si>
  <si>
    <t>Delitos contra la libertad y otras garantías</t>
  </si>
  <si>
    <t>DELITOS INFORMÁTICOS</t>
  </si>
  <si>
    <t>DNG30</t>
  </si>
  <si>
    <t>Desobediencia</t>
  </si>
  <si>
    <t>DESOBEDIENCIA</t>
  </si>
  <si>
    <t>DNG31</t>
  </si>
  <si>
    <t>Despojo</t>
  </si>
  <si>
    <t>DNG32</t>
  </si>
  <si>
    <t>Discriminación</t>
  </si>
  <si>
    <t>Delitos contra el desarrollo, la dignidad de la persona y la equidad de género</t>
  </si>
  <si>
    <t>DISCRIMINACIÓN</t>
  </si>
  <si>
    <t>DNG33</t>
  </si>
  <si>
    <t>EJERCICIO ILÍCITO DEL SERVICIO PÚBLICO</t>
  </si>
  <si>
    <t>DNG34</t>
  </si>
  <si>
    <t>Encubrimiento</t>
  </si>
  <si>
    <t>ENCUBRIMIENTO POR FAVORECIMIENTO</t>
  </si>
  <si>
    <t>DNG35</t>
  </si>
  <si>
    <t>ENRIQUECIMIENTO ILÍCITO</t>
  </si>
  <si>
    <t>DNG36</t>
  </si>
  <si>
    <t>Estupro</t>
  </si>
  <si>
    <t>DNG37</t>
  </si>
  <si>
    <t>EVASIÓN DE PRESOS</t>
  </si>
  <si>
    <t>DNG38</t>
  </si>
  <si>
    <t>Extorsión</t>
  </si>
  <si>
    <t>EXTORSIÓN</t>
  </si>
  <si>
    <t>DNG39</t>
  </si>
  <si>
    <t>DNG40</t>
  </si>
  <si>
    <t>Falsedad</t>
  </si>
  <si>
    <t>Contra la fe pública</t>
  </si>
  <si>
    <t>FALSEDAD ANTE LA AUTORIDAD</t>
  </si>
  <si>
    <t>DNG41</t>
  </si>
  <si>
    <t>Falsificación</t>
  </si>
  <si>
    <t>DNG42</t>
  </si>
  <si>
    <t>FALSIFICACIÓN Y/O DISTRIBUCIÓN DE SELLOS, MARCAS, SIGNOS, CONTRASEÑAS</t>
  </si>
  <si>
    <t>DNG43</t>
  </si>
  <si>
    <t>DNG44</t>
  </si>
  <si>
    <t>Fraude</t>
  </si>
  <si>
    <t xml:space="preserve">FRUADE </t>
  </si>
  <si>
    <t>DNG45</t>
  </si>
  <si>
    <t>LESIONES CULPOSAS AGRAVADAS</t>
  </si>
  <si>
    <t>DNG46</t>
  </si>
  <si>
    <t>FRAUDE ESPECÍFICO</t>
  </si>
  <si>
    <t>DNG47</t>
  </si>
  <si>
    <t>FRAUDE GENÉRICO</t>
  </si>
  <si>
    <t>DNG48</t>
  </si>
  <si>
    <t>DNG49</t>
  </si>
  <si>
    <t>DNG50</t>
  </si>
  <si>
    <t>Hostigamiento</t>
  </si>
  <si>
    <t>HOSTIGAMIENTO SEXUAL</t>
  </si>
  <si>
    <t>DNG51</t>
  </si>
  <si>
    <t>Incumplimiento alimentos</t>
  </si>
  <si>
    <t>La familia</t>
  </si>
  <si>
    <t>INCUMPLIMIENTO DE ALIMENTOS</t>
  </si>
  <si>
    <t>DNG52</t>
  </si>
  <si>
    <t>INCUMPLIMIENTO DE FUNCIONES PÚBLICAS</t>
  </si>
  <si>
    <t>DNG53</t>
  </si>
  <si>
    <t>Lesiones</t>
  </si>
  <si>
    <t>DNG54</t>
  </si>
  <si>
    <t>DNG55</t>
  </si>
  <si>
    <t>DNG56</t>
  </si>
  <si>
    <t>DNG57</t>
  </si>
  <si>
    <t>Omisión de auxilio</t>
  </si>
  <si>
    <t>OMISIÓN DE AUXILIO</t>
  </si>
  <si>
    <t>DNG58</t>
  </si>
  <si>
    <t>Omisión de cuidado</t>
  </si>
  <si>
    <t>OMISIÓN DE CUIDADO</t>
  </si>
  <si>
    <t>DNG59</t>
  </si>
  <si>
    <t>Otros</t>
  </si>
  <si>
    <t>Diversos bienes jurídicos</t>
  </si>
  <si>
    <t>OTROS DELITOS</t>
  </si>
  <si>
    <t>DNG60</t>
  </si>
  <si>
    <t>PECULADO</t>
  </si>
  <si>
    <t>DNG61</t>
  </si>
  <si>
    <t>Portación de armas</t>
  </si>
  <si>
    <t>PORTACIÓN DE ARMAS</t>
  </si>
  <si>
    <t>DNG62</t>
  </si>
  <si>
    <t>Posesión procedencia ilícita</t>
  </si>
  <si>
    <t>POSESIÓN DE VEHÍCULO AUTOMOTOR DE PROCEDENCIA ILÍCITA</t>
  </si>
  <si>
    <t>DNG63</t>
  </si>
  <si>
    <t>Privación la libertad</t>
  </si>
  <si>
    <t>PRIVACIÓN ILEGAL DE LA LIBERTAD</t>
  </si>
  <si>
    <t>DNG64</t>
  </si>
  <si>
    <t>Resistencia de particulares</t>
  </si>
  <si>
    <t>Resistencia</t>
  </si>
  <si>
    <t>RESISTENCIA DE PARTICULARES</t>
  </si>
  <si>
    <t>DNG65</t>
  </si>
  <si>
    <t>Retención de menor</t>
  </si>
  <si>
    <t>RETENCIÓN DE MENOR</t>
  </si>
  <si>
    <t>DNG66</t>
  </si>
  <si>
    <t>Robo</t>
  </si>
  <si>
    <t xml:space="preserve">ROBO </t>
  </si>
  <si>
    <t>DNG67</t>
  </si>
  <si>
    <t>DNG68</t>
  </si>
  <si>
    <t xml:space="preserve">ROBO DE VEHÍCULO AUTOMOTOR </t>
  </si>
  <si>
    <t>DNG69</t>
  </si>
  <si>
    <t>ROBO DE VEHÍCULO AUTOMOTOR EN SU MODALIDAD DE DESMANTELAMIENTO</t>
  </si>
  <si>
    <t>DNG70</t>
  </si>
  <si>
    <t>ROBO EN GRADO DE TENTATIVA</t>
  </si>
  <si>
    <t>DNG71</t>
  </si>
  <si>
    <t>DNG72</t>
  </si>
  <si>
    <t>Libertad personal, patrimonio</t>
  </si>
  <si>
    <t>DNG73</t>
  </si>
  <si>
    <t>SECUESTRO SIMULADO</t>
  </si>
  <si>
    <t>DNG74</t>
  </si>
  <si>
    <t>Suplantación de identidad</t>
  </si>
  <si>
    <t>SUPLANTACIÓN DE IDENTIDAD</t>
  </si>
  <si>
    <t>DNG75</t>
  </si>
  <si>
    <t>Sustracción de menores</t>
  </si>
  <si>
    <t>SUSTRACCIÓN DE MENORES</t>
  </si>
  <si>
    <t>DNG76</t>
  </si>
  <si>
    <t>Tortura</t>
  </si>
  <si>
    <t>TORTURA</t>
  </si>
  <si>
    <t>DNG77</t>
  </si>
  <si>
    <t>Ultraje la autoridad</t>
  </si>
  <si>
    <t>ULTRAJE A LA AUTORIDAD</t>
  </si>
  <si>
    <t>DNG78</t>
  </si>
  <si>
    <t>Uso documento falso</t>
  </si>
  <si>
    <t>USO DE DOCUMENTO FALSO</t>
  </si>
  <si>
    <t>DNG79</t>
  </si>
  <si>
    <t>USO ILGAL DE INFLUENCIAS PORY FACULTADES Y ATRIBUCIONES PÚBLICAS</t>
  </si>
  <si>
    <t>DNG80</t>
  </si>
  <si>
    <t>Usurpación de profesiones</t>
  </si>
  <si>
    <t>Usurpación</t>
  </si>
  <si>
    <t>USURPACIÓN DE PROFESIONES</t>
  </si>
  <si>
    <t>DNG81</t>
  </si>
  <si>
    <t>Violación intimidad personal</t>
  </si>
  <si>
    <t>Intimidad Personal</t>
  </si>
  <si>
    <t>VIOLACIÓN A LA INTIMIDAD PERSONAL</t>
  </si>
  <si>
    <t>DNG82</t>
  </si>
  <si>
    <t>Violación de cadáveres</t>
  </si>
  <si>
    <t>Inhumación y exhumación</t>
  </si>
  <si>
    <t>VIOLACIÓN DE LAS LEYE SOBRE INHUMCIÓN Y EXHUMACIÓN DE CADÁVERES</t>
  </si>
  <si>
    <t>DNG83</t>
  </si>
  <si>
    <t xml:space="preserve">VIOLACIÓN EN GRADO DE TENTATIVA </t>
  </si>
  <si>
    <t>DNG84</t>
  </si>
  <si>
    <t>Violencia de género</t>
  </si>
  <si>
    <t>VIOLENCIA DE GÉNERO</t>
  </si>
  <si>
    <t>DNG85</t>
  </si>
  <si>
    <t>Violencia familiar</t>
  </si>
  <si>
    <t>DNG86</t>
  </si>
  <si>
    <t>VIOLENCIA POLÍTICA DE GÉNERO</t>
  </si>
  <si>
    <t>Total delitos registrados</t>
  </si>
  <si>
    <t>G r a v e s</t>
  </si>
  <si>
    <t>Graves</t>
  </si>
  <si>
    <t>N o  g r a v e s</t>
  </si>
  <si>
    <t>No Graves</t>
  </si>
  <si>
    <t>INCIDENCIA  DE  DELITOS  REGISTRADOS  DE  LAS  CAUSAS  JUDICIALIZADAS  POR  MES  EN  CADA  SEDE  JUDICIAL   2 0 2 3</t>
  </si>
  <si>
    <t>Número registros de imputados (causas iniciales judicializadas)</t>
  </si>
  <si>
    <t xml:space="preserve">  </t>
  </si>
  <si>
    <t>FORMATO DE INFORME: ESTADÍSTICA GENERAL 
ENERO-OCTUBRE DE 2023</t>
  </si>
  <si>
    <t>PORCENTAJE
DEL TOTAL</t>
  </si>
  <si>
    <t xml:space="preserve"> SENTENCIAS </t>
  </si>
  <si>
    <t>Sentencia condenatoria de Juicio Oral</t>
  </si>
  <si>
    <t>Total de causas condenatorias</t>
  </si>
  <si>
    <t>Sentenciados hombres</t>
  </si>
  <si>
    <t>Sentenciadas mujeres</t>
  </si>
  <si>
    <t>Sentencia absulutoria de Juicio Oral</t>
  </si>
  <si>
    <t>Total de causas con sentencia absolutoria</t>
  </si>
  <si>
    <t>Sentencias Mixtas</t>
  </si>
  <si>
    <t>Total de causas (sentencia mixta)</t>
  </si>
  <si>
    <t>Sentencias Procedimiento abreviado</t>
  </si>
  <si>
    <t>Total de causas con sentencia</t>
  </si>
  <si>
    <t>VISITAS</t>
  </si>
  <si>
    <t>Visitas de Instituciones Educativas y otras instituciones o Tribunales</t>
  </si>
  <si>
    <t>TOTAL ACUMULADO
 DE 2023</t>
  </si>
  <si>
    <t xml:space="preserve">   (E N E R O - D I C I E M B R E)   D E   2 0 2 3</t>
  </si>
  <si>
    <t>Tiempo grabación Segunda Instancia (Registros dentro de Sedes Judiciales)</t>
  </si>
  <si>
    <t>CLASIFICACIÓN MENSUAL DE VÍCTIMAS EN CAUSAS REGISTRADAS  ENERO-DICIEMBRE DE 2023</t>
  </si>
  <si>
    <r>
      <rPr>
        <b/>
        <sz val="16"/>
        <rFont val="Arial"/>
        <family val="2"/>
      </rPr>
      <t>J E F A T U R A   D E   E S T A D Í S T I C A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ESTATAL  DE  INCIDENCIA  EN  DELITOS  REGISTRADOS
CORRESPONDIENTES   DE   ENERO-DICIEMBRE  DE 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</si>
</sst>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  <numFmt numFmtId="167" formatCode="0.0000"/>
    <numFmt numFmtId="168" formatCode="0.0000%"/>
  </numFmts>
  <fonts count="14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b/>
      <sz val="32"/>
      <name val="Arial"/>
      <family val="2"/>
    </font>
    <font>
      <b/>
      <sz val="30"/>
      <name val="Arial"/>
      <family val="2"/>
    </font>
    <font>
      <sz val="10"/>
      <name val="Tahoma"/>
      <family val="2"/>
    </font>
    <font>
      <b/>
      <sz val="11"/>
      <name val="Tahoma"/>
      <family val="2"/>
    </font>
    <font>
      <b/>
      <sz val="6"/>
      <name val="Tahoma"/>
      <family val="2"/>
    </font>
    <font>
      <sz val="22"/>
      <name val="Tahoma"/>
      <family val="2"/>
    </font>
    <font>
      <sz val="22"/>
      <color theme="1"/>
      <name val="Tahoma"/>
      <family val="2"/>
    </font>
    <font>
      <sz val="22"/>
      <color rgb="FFFFC000"/>
      <name val="Tahoma"/>
      <family val="2"/>
    </font>
    <font>
      <sz val="22"/>
      <color rgb="FF00B050"/>
      <name val="Tahoma"/>
      <family val="2"/>
    </font>
    <font>
      <sz val="22"/>
      <color rgb="FF008000"/>
      <name val="Tahoma"/>
      <family val="2"/>
    </font>
    <font>
      <b/>
      <sz val="22"/>
      <color theme="1"/>
      <name val="Tahoma"/>
      <family val="2"/>
    </font>
    <font>
      <b/>
      <sz val="22"/>
      <color rgb="FFFF9900"/>
      <name val="Tahoma"/>
      <family val="2"/>
    </font>
    <font>
      <b/>
      <sz val="22"/>
      <color rgb="FF008000"/>
      <name val="Tahoma"/>
      <family val="2"/>
    </font>
    <font>
      <b/>
      <sz val="22"/>
      <color rgb="FFFFC000"/>
      <name val="Tahoma"/>
      <family val="2"/>
    </font>
    <font>
      <sz val="22"/>
      <color rgb="FFFF9900"/>
      <name val="Tahoma"/>
      <family val="2"/>
    </font>
    <font>
      <b/>
      <sz val="20"/>
      <color indexed="9"/>
      <name val="Arial"/>
      <family val="2"/>
    </font>
    <font>
      <b/>
      <sz val="15"/>
      <color indexed="9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  <font>
      <b/>
      <sz val="9"/>
      <color rgb="FFFFC000"/>
      <name val="Arial"/>
      <family val="2"/>
    </font>
    <font>
      <b/>
      <sz val="9"/>
      <color rgb="FF00B050"/>
      <name val="Arial"/>
      <family val="2"/>
    </font>
    <font>
      <b/>
      <sz val="12"/>
      <color indexed="9"/>
      <name val="Arial"/>
      <family val="2"/>
    </font>
    <font>
      <b/>
      <sz val="8"/>
      <color theme="0"/>
      <name val="Arial"/>
      <family val="2"/>
    </font>
    <font>
      <b/>
      <sz val="8.5"/>
      <color rgb="FFFF9900"/>
      <name val="Arial"/>
      <family val="2"/>
    </font>
    <font>
      <b/>
      <sz val="8.5"/>
      <color rgb="FF00B050"/>
      <name val="Arial"/>
      <family val="2"/>
    </font>
    <font>
      <b/>
      <sz val="8.5"/>
      <color rgb="FF008000"/>
      <name val="Arial"/>
      <family val="2"/>
    </font>
    <font>
      <b/>
      <sz val="9"/>
      <color theme="0"/>
      <name val="Arial"/>
      <family val="2"/>
    </font>
    <font>
      <b/>
      <sz val="9"/>
      <color rgb="FFFF9900"/>
      <name val="Arial"/>
      <family val="2"/>
    </font>
    <font>
      <b/>
      <sz val="9"/>
      <color rgb="FF008000"/>
      <name val="Arial"/>
      <family val="2"/>
    </font>
    <font>
      <b/>
      <sz val="10"/>
      <color theme="1"/>
      <name val="Arial"/>
      <family val="2"/>
    </font>
    <font>
      <b/>
      <sz val="10"/>
      <color rgb="FFFF9900"/>
      <name val="Arial"/>
      <family val="2"/>
    </font>
    <font>
      <b/>
      <sz val="10"/>
      <color rgb="FF008000"/>
      <name val="Arial"/>
      <family val="2"/>
    </font>
    <font>
      <b/>
      <sz val="8.5"/>
      <color theme="0"/>
      <name val="Arial"/>
      <family val="2"/>
    </font>
    <font>
      <b/>
      <sz val="10"/>
      <name val="Tahoma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9900"/>
      <name val="Arial"/>
      <family val="2"/>
    </font>
    <font>
      <b/>
      <sz val="12"/>
      <color rgb="FF00B050"/>
      <name val="Arial"/>
      <family val="2"/>
    </font>
    <font>
      <b/>
      <sz val="12"/>
      <color rgb="FF008000"/>
      <name val="Arial"/>
      <family val="2"/>
    </font>
    <font>
      <b/>
      <sz val="13"/>
      <name val="Arial"/>
      <family val="2"/>
    </font>
    <font>
      <b/>
      <sz val="13"/>
      <color rgb="FFFFC000"/>
      <name val="Arial"/>
      <family val="2"/>
    </font>
    <font>
      <b/>
      <sz val="13"/>
      <color rgb="FF00B050"/>
      <name val="Arial"/>
      <family val="2"/>
    </font>
    <font>
      <b/>
      <sz val="14"/>
      <name val="Arial"/>
      <family val="2"/>
    </font>
    <font>
      <b/>
      <sz val="10"/>
      <color theme="1"/>
      <name val="Tahoma"/>
      <family val="2"/>
    </font>
    <font>
      <b/>
      <sz val="12"/>
      <name val="Tahoma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3"/>
      <color theme="0"/>
      <name val="Arial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3"/>
      <color indexed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4"/>
      <name val="Tahoma"/>
      <family val="2"/>
    </font>
    <font>
      <b/>
      <sz val="9.5"/>
      <color theme="1"/>
      <name val="Arial"/>
      <family val="2"/>
    </font>
    <font>
      <b/>
      <sz val="9.5"/>
      <color rgb="FFFF9900"/>
      <name val="Arial"/>
      <family val="2"/>
    </font>
    <font>
      <b/>
      <sz val="9.5"/>
      <color rgb="FF00B050"/>
      <name val="Arial"/>
      <family val="2"/>
    </font>
    <font>
      <b/>
      <sz val="9.5"/>
      <color rgb="FF008000"/>
      <name val="Arial"/>
      <family val="2"/>
    </font>
    <font>
      <b/>
      <sz val="13"/>
      <color rgb="FF008000"/>
      <name val="Arial"/>
      <family val="2"/>
    </font>
    <font>
      <b/>
      <sz val="10"/>
      <color rgb="FF008000"/>
      <name val="Tahoma"/>
      <family val="2"/>
    </font>
    <font>
      <b/>
      <sz val="14"/>
      <color rgb="FF00B050"/>
      <name val="Arial"/>
      <family val="2"/>
    </font>
    <font>
      <b/>
      <sz val="13"/>
      <color theme="1"/>
      <name val="Arial"/>
      <family val="2"/>
    </font>
    <font>
      <sz val="10"/>
      <color rgb="FFFFC000"/>
      <name val="Tahoma"/>
      <family val="2"/>
    </font>
    <font>
      <sz val="10"/>
      <color rgb="FF00B050"/>
      <name val="Tahoma"/>
      <family val="2"/>
    </font>
    <font>
      <sz val="10"/>
      <color rgb="FF008000"/>
      <name val="Tahoma"/>
      <family val="2"/>
    </font>
    <font>
      <b/>
      <sz val="12"/>
      <color rgb="FFFFC000"/>
      <name val="Tahoma"/>
      <family val="2"/>
    </font>
    <font>
      <b/>
      <sz val="12"/>
      <color rgb="FF008000"/>
      <name val="Tahoma"/>
      <family val="2"/>
    </font>
    <font>
      <b/>
      <sz val="10"/>
      <color rgb="FFFF9900"/>
      <name val="Tahoma"/>
      <family val="2"/>
    </font>
    <font>
      <b/>
      <sz val="10"/>
      <color rgb="FFFFC000"/>
      <name val="Tahoma"/>
      <family val="2"/>
    </font>
    <font>
      <sz val="10"/>
      <color rgb="FFFF9900"/>
      <name val="Tahoma"/>
      <family val="2"/>
    </font>
    <font>
      <sz val="10"/>
      <color indexed="43"/>
      <name val="Tahoma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0"/>
      <color rgb="FF00B050"/>
      <name val="Arial"/>
      <family val="2"/>
    </font>
    <font>
      <b/>
      <sz val="10"/>
      <color rgb="FFFFCC00"/>
      <name val="Arial"/>
      <family val="2"/>
    </font>
    <font>
      <b/>
      <i/>
      <sz val="13"/>
      <name val="Arial"/>
      <family val="2"/>
    </font>
    <font>
      <b/>
      <i/>
      <sz val="14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theme="7" tint="0.39997558519241921"/>
      <name val="Arial"/>
      <family val="2"/>
    </font>
    <font>
      <b/>
      <sz val="10"/>
      <color rgb="FFFF99FF"/>
      <name val="Arial"/>
      <family val="2"/>
    </font>
    <font>
      <b/>
      <sz val="10"/>
      <color rgb="FF7030A0"/>
      <name val="Arial"/>
      <family val="2"/>
    </font>
    <font>
      <b/>
      <sz val="10"/>
      <color rgb="FF00B0F0"/>
      <name val="Arial"/>
      <family val="2"/>
    </font>
    <font>
      <b/>
      <sz val="11.5"/>
      <color theme="0"/>
      <name val="Arial"/>
      <family val="2"/>
    </font>
    <font>
      <b/>
      <sz val="15"/>
      <color theme="0"/>
      <name val="Arial"/>
      <family val="2"/>
    </font>
    <font>
      <b/>
      <i/>
      <sz val="15"/>
      <color theme="0"/>
      <name val="Arial"/>
      <family val="2"/>
    </font>
    <font>
      <b/>
      <sz val="14"/>
      <color theme="0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rgb="FF008000"/>
      <name val="Arial"/>
      <family val="2"/>
    </font>
    <font>
      <sz val="10"/>
      <color rgb="FFFF0000"/>
      <name val="Arial"/>
      <family val="2"/>
    </font>
    <font>
      <sz val="10"/>
      <color indexed="9"/>
      <name val="Arial"/>
      <family val="2"/>
    </font>
    <font>
      <b/>
      <sz val="7"/>
      <color theme="0"/>
      <name val="Arial"/>
      <family val="2"/>
    </font>
    <font>
      <b/>
      <sz val="7"/>
      <color rgb="FFFFC000"/>
      <name val="Arial"/>
      <family val="2"/>
    </font>
    <font>
      <b/>
      <sz val="7"/>
      <color rgb="FF00B050"/>
      <name val="Arial"/>
      <family val="2"/>
    </font>
    <font>
      <b/>
      <sz val="8"/>
      <name val="Arial"/>
      <family val="2"/>
    </font>
    <font>
      <b/>
      <sz val="8"/>
      <color rgb="FFFF9900"/>
      <name val="Arial"/>
      <family val="2"/>
    </font>
    <font>
      <b/>
      <sz val="8"/>
      <color rgb="FF00B050"/>
      <name val="Arial"/>
      <family val="2"/>
    </font>
    <font>
      <b/>
      <sz val="7"/>
      <name val="Arial"/>
      <family val="2"/>
    </font>
    <font>
      <b/>
      <sz val="7"/>
      <color rgb="FFFF9900"/>
      <name val="Arial"/>
      <family val="2"/>
    </font>
    <font>
      <b/>
      <sz val="9.5"/>
      <color rgb="FF00B0F0"/>
      <name val="Arial"/>
      <family val="2"/>
    </font>
    <font>
      <sz val="10"/>
      <color rgb="FF00B0F0"/>
      <name val="Tahoma"/>
      <family val="2"/>
    </font>
    <font>
      <b/>
      <sz val="11"/>
      <color rgb="FFFF9900"/>
      <name val="Arial"/>
      <family val="2"/>
    </font>
    <font>
      <b/>
      <sz val="11"/>
      <color rgb="FF00B050"/>
      <name val="Arial"/>
      <family val="2"/>
    </font>
    <font>
      <b/>
      <sz val="14"/>
      <color rgb="FF00B0F0"/>
      <name val="Arial"/>
      <family val="2"/>
    </font>
    <font>
      <sz val="10"/>
      <color rgb="FFFF9900"/>
      <name val="Arial"/>
      <family val="2"/>
    </font>
    <font>
      <sz val="10"/>
      <color rgb="FF00B050"/>
      <name val="Arial"/>
      <family val="2"/>
    </font>
    <font>
      <sz val="9.5"/>
      <name val="Arial"/>
      <family val="2"/>
    </font>
    <font>
      <b/>
      <sz val="9.5"/>
      <color rgb="FFFF3399"/>
      <name val="Arial"/>
      <family val="2"/>
    </font>
    <font>
      <sz val="10"/>
      <color rgb="FFFF3399"/>
      <name val="Tahoma"/>
      <family val="2"/>
    </font>
    <font>
      <b/>
      <sz val="14"/>
      <color rgb="FFFF0066"/>
      <name val="Arial"/>
      <family val="2"/>
    </font>
    <font>
      <i/>
      <sz val="10"/>
      <name val="Tahoma"/>
      <family val="2"/>
    </font>
    <font>
      <b/>
      <i/>
      <sz val="9.5"/>
      <name val="Arial"/>
      <family val="2"/>
    </font>
    <font>
      <i/>
      <sz val="11"/>
      <name val="Tahoma"/>
      <family val="2"/>
    </font>
    <font>
      <b/>
      <sz val="14"/>
      <color rgb="FFFF9900"/>
      <name val="Arial"/>
      <family val="2"/>
    </font>
    <font>
      <b/>
      <sz val="16"/>
      <color theme="0"/>
      <name val="Arial"/>
      <family val="2"/>
    </font>
    <font>
      <sz val="13"/>
      <color theme="0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color theme="9" tint="-0.499984740745262"/>
      <name val="Arial"/>
      <family val="2"/>
    </font>
    <font>
      <b/>
      <i/>
      <sz val="14"/>
      <color theme="0"/>
      <name val="Arial"/>
      <family val="2"/>
    </font>
    <font>
      <b/>
      <sz val="9"/>
      <color rgb="FFFF9933"/>
      <name val="Arial"/>
      <family val="2"/>
    </font>
    <font>
      <b/>
      <sz val="17"/>
      <color theme="0"/>
      <name val="Arial"/>
      <family val="2"/>
    </font>
    <font>
      <b/>
      <sz val="12"/>
      <color rgb="FFFFC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3"/>
      <color rgb="FFFF66CC"/>
      <name val="Arial"/>
      <family val="2"/>
    </font>
    <font>
      <b/>
      <sz val="13"/>
      <color theme="0" tint="-4.9989318521683403E-2"/>
      <name val="Arial"/>
      <family val="2"/>
    </font>
    <font>
      <b/>
      <sz val="9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14999847407452621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medium">
        <color indexed="64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indexed="64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indexed="64"/>
      </right>
      <top style="medium">
        <color indexed="64"/>
      </top>
      <bottom style="thin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thin">
        <color theme="4" tint="-0.24994659260841701"/>
      </top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indexed="64"/>
      </bottom>
      <diagonal/>
    </border>
    <border>
      <left style="thin">
        <color theme="4" tint="-0.24994659260841701"/>
      </left>
      <right style="medium">
        <color indexed="64"/>
      </right>
      <top style="thin">
        <color theme="4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4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indexed="64"/>
      </right>
      <top/>
      <bottom style="thin">
        <color theme="4" tint="-0.2499465926084170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1" fillId="0" borderId="0"/>
    <xf numFmtId="0" fontId="1" fillId="0" borderId="0"/>
    <xf numFmtId="43" fontId="1" fillId="0" borderId="0" applyFont="0" applyFill="0" applyBorder="0" applyAlignment="0" applyProtection="0"/>
  </cellStyleXfs>
  <cellXfs count="759">
    <xf numFmtId="0" fontId="0" fillId="0" borderId="0" xfId="0"/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26" fillId="3" borderId="8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164" fontId="7" fillId="4" borderId="0" xfId="0" applyNumberFormat="1" applyFont="1" applyFill="1" applyAlignment="1">
      <alignment horizontal="right" vertical="center"/>
    </xf>
    <xf numFmtId="164" fontId="8" fillId="5" borderId="0" xfId="0" applyNumberFormat="1" applyFont="1" applyFill="1" applyAlignment="1">
      <alignment horizontal="left" vertical="center" wrapText="1"/>
    </xf>
    <xf numFmtId="0" fontId="38" fillId="6" borderId="17" xfId="0" applyFont="1" applyFill="1" applyBorder="1" applyAlignment="1">
      <alignment vertical="center"/>
    </xf>
    <xf numFmtId="0" fontId="39" fillId="6" borderId="18" xfId="0" applyFont="1" applyFill="1" applyBorder="1" applyAlignment="1">
      <alignment horizontal="right" vertical="center"/>
    </xf>
    <xf numFmtId="0" fontId="40" fillId="6" borderId="19" xfId="0" applyFont="1" applyFill="1" applyBorder="1" applyAlignment="1">
      <alignment horizontal="right" vertical="center"/>
    </xf>
    <xf numFmtId="0" fontId="40" fillId="6" borderId="21" xfId="0" applyFont="1" applyFill="1" applyBorder="1" applyAlignment="1">
      <alignment horizontal="right" vertical="center"/>
    </xf>
    <xf numFmtId="0" fontId="39" fillId="6" borderId="19" xfId="0" applyFont="1" applyFill="1" applyBorder="1" applyAlignment="1">
      <alignment vertical="center"/>
    </xf>
    <xf numFmtId="0" fontId="40" fillId="6" borderId="21" xfId="0" applyFont="1" applyFill="1" applyBorder="1" applyAlignment="1">
      <alignment vertical="center"/>
    </xf>
    <xf numFmtId="0" fontId="42" fillId="6" borderId="22" xfId="0" applyFont="1" applyFill="1" applyBorder="1" applyAlignment="1">
      <alignment vertical="center"/>
    </xf>
    <xf numFmtId="0" fontId="39" fillId="6" borderId="18" xfId="0" applyFont="1" applyFill="1" applyBorder="1" applyAlignment="1">
      <alignment vertical="center"/>
    </xf>
    <xf numFmtId="0" fontId="39" fillId="6" borderId="24" xfId="0" applyFont="1" applyFill="1" applyBorder="1" applyAlignment="1">
      <alignment vertical="center"/>
    </xf>
    <xf numFmtId="0" fontId="43" fillId="6" borderId="25" xfId="0" applyFont="1" applyFill="1" applyBorder="1" applyAlignment="1">
      <alignment vertical="center"/>
    </xf>
    <xf numFmtId="165" fontId="43" fillId="2" borderId="26" xfId="0" applyNumberFormat="1" applyFont="1" applyFill="1" applyBorder="1" applyAlignment="1">
      <alignment vertical="center"/>
    </xf>
    <xf numFmtId="0" fontId="44" fillId="2" borderId="26" xfId="0" applyFont="1" applyFill="1" applyBorder="1" applyAlignment="1">
      <alignment vertical="center"/>
    </xf>
    <xf numFmtId="165" fontId="44" fillId="2" borderId="26" xfId="0" applyNumberFormat="1" applyFont="1" applyFill="1" applyBorder="1" applyAlignment="1">
      <alignment vertical="center"/>
    </xf>
    <xf numFmtId="0" fontId="45" fillId="2" borderId="26" xfId="0" applyFont="1" applyFill="1" applyBorder="1" applyAlignment="1">
      <alignment vertical="center"/>
    </xf>
    <xf numFmtId="165" fontId="45" fillId="2" borderId="26" xfId="0" applyNumberFormat="1" applyFont="1" applyFill="1" applyBorder="1" applyAlignment="1">
      <alignment vertical="center"/>
    </xf>
    <xf numFmtId="0" fontId="48" fillId="0" borderId="0" xfId="0" applyFont="1" applyAlignment="1">
      <alignment vertical="center"/>
    </xf>
    <xf numFmtId="0" fontId="49" fillId="6" borderId="27" xfId="0" applyFont="1" applyFill="1" applyBorder="1" applyAlignment="1">
      <alignment vertical="center" wrapText="1"/>
    </xf>
    <xf numFmtId="0" fontId="39" fillId="6" borderId="28" xfId="0" applyFont="1" applyFill="1" applyBorder="1" applyAlignment="1">
      <alignment horizontal="right" vertical="center"/>
    </xf>
    <xf numFmtId="0" fontId="40" fillId="6" borderId="24" xfId="0" applyFont="1" applyFill="1" applyBorder="1" applyAlignment="1">
      <alignment horizontal="right" vertical="center"/>
    </xf>
    <xf numFmtId="0" fontId="40" fillId="6" borderId="30" xfId="0" applyFont="1" applyFill="1" applyBorder="1" applyAlignment="1">
      <alignment horizontal="right" vertical="center"/>
    </xf>
    <xf numFmtId="0" fontId="40" fillId="6" borderId="30" xfId="0" applyFont="1" applyFill="1" applyBorder="1" applyAlignment="1">
      <alignment vertical="center"/>
    </xf>
    <xf numFmtId="0" fontId="42" fillId="6" borderId="31" xfId="0" applyFont="1" applyFill="1" applyBorder="1" applyAlignment="1">
      <alignment vertical="center"/>
    </xf>
    <xf numFmtId="0" fontId="39" fillId="6" borderId="28" xfId="0" applyFont="1" applyFill="1" applyBorder="1" applyAlignment="1">
      <alignment vertical="center"/>
    </xf>
    <xf numFmtId="0" fontId="38" fillId="6" borderId="33" xfId="0" applyFont="1" applyFill="1" applyBorder="1" applyAlignment="1">
      <alignment horizontal="left" vertical="center"/>
    </xf>
    <xf numFmtId="0" fontId="39" fillId="6" borderId="34" xfId="0" applyFont="1" applyFill="1" applyBorder="1" applyAlignment="1">
      <alignment horizontal="right" vertical="center"/>
    </xf>
    <xf numFmtId="0" fontId="40" fillId="6" borderId="35" xfId="0" applyFont="1" applyFill="1" applyBorder="1" applyAlignment="1">
      <alignment horizontal="right" vertical="center"/>
    </xf>
    <xf numFmtId="0" fontId="40" fillId="6" borderId="36" xfId="0" applyFont="1" applyFill="1" applyBorder="1" applyAlignment="1">
      <alignment horizontal="right" vertical="center"/>
    </xf>
    <xf numFmtId="0" fontId="42" fillId="6" borderId="37" xfId="0" applyFont="1" applyFill="1" applyBorder="1" applyAlignment="1">
      <alignment horizontal="right" vertical="center"/>
    </xf>
    <xf numFmtId="0" fontId="39" fillId="6" borderId="35" xfId="0" applyFont="1" applyFill="1" applyBorder="1" applyAlignment="1">
      <alignment horizontal="right" vertical="center"/>
    </xf>
    <xf numFmtId="0" fontId="43" fillId="6" borderId="39" xfId="0" applyFont="1" applyFill="1" applyBorder="1" applyAlignment="1">
      <alignment vertical="center"/>
    </xf>
    <xf numFmtId="165" fontId="43" fillId="2" borderId="40" xfId="0" applyNumberFormat="1" applyFont="1" applyFill="1" applyBorder="1" applyAlignment="1">
      <alignment vertical="center"/>
    </xf>
    <xf numFmtId="0" fontId="44" fillId="2" borderId="40" xfId="0" applyFont="1" applyFill="1" applyBorder="1" applyAlignment="1">
      <alignment vertical="center"/>
    </xf>
    <xf numFmtId="165" fontId="44" fillId="2" borderId="40" xfId="0" applyNumberFormat="1" applyFont="1" applyFill="1" applyBorder="1" applyAlignment="1">
      <alignment vertical="center"/>
    </xf>
    <xf numFmtId="0" fontId="45" fillId="2" borderId="40" xfId="0" applyFont="1" applyFill="1" applyBorder="1" applyAlignment="1">
      <alignment vertical="center"/>
    </xf>
    <xf numFmtId="165" fontId="45" fillId="2" borderId="40" xfId="0" applyNumberFormat="1" applyFont="1" applyFill="1" applyBorder="1" applyAlignment="1">
      <alignment vertical="center"/>
    </xf>
    <xf numFmtId="164" fontId="7" fillId="9" borderId="0" xfId="0" applyNumberFormat="1" applyFont="1" applyFill="1" applyAlignment="1">
      <alignment horizontal="right" vertical="center"/>
    </xf>
    <xf numFmtId="0" fontId="41" fillId="6" borderId="38" xfId="0" applyFont="1" applyFill="1" applyBorder="1" applyAlignment="1">
      <alignment horizontal="right" vertical="center"/>
    </xf>
    <xf numFmtId="0" fontId="39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2" fillId="6" borderId="37" xfId="0" applyFont="1" applyFill="1" applyBorder="1" applyAlignment="1">
      <alignment vertical="center"/>
    </xf>
    <xf numFmtId="0" fontId="39" fillId="6" borderId="34" xfId="0" applyFont="1" applyFill="1" applyBorder="1" applyAlignment="1">
      <alignment vertical="center"/>
    </xf>
    <xf numFmtId="0" fontId="52" fillId="6" borderId="34" xfId="0" applyFont="1" applyFill="1" applyBorder="1" applyAlignment="1">
      <alignment horizontal="right" vertical="center"/>
    </xf>
    <xf numFmtId="0" fontId="53" fillId="6" borderId="41" xfId="0" applyFont="1" applyFill="1" applyBorder="1" applyAlignment="1">
      <alignment horizontal="left" vertical="center"/>
    </xf>
    <xf numFmtId="0" fontId="39" fillId="6" borderId="42" xfId="0" applyFont="1" applyFill="1" applyBorder="1" applyAlignment="1">
      <alignment horizontal="right" vertical="center"/>
    </xf>
    <xf numFmtId="0" fontId="40" fillId="6" borderId="43" xfId="0" applyFont="1" applyFill="1" applyBorder="1" applyAlignment="1">
      <alignment horizontal="right" vertical="center"/>
    </xf>
    <xf numFmtId="0" fontId="40" fillId="6" borderId="44" xfId="0" applyFont="1" applyFill="1" applyBorder="1" applyAlignment="1">
      <alignment horizontal="right" vertical="center"/>
    </xf>
    <xf numFmtId="0" fontId="42" fillId="6" borderId="45" xfId="0" applyFont="1" applyFill="1" applyBorder="1" applyAlignment="1">
      <alignment horizontal="right" vertical="center"/>
    </xf>
    <xf numFmtId="0" fontId="39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2" fillId="6" borderId="45" xfId="0" applyFont="1" applyFill="1" applyBorder="1" applyAlignment="1">
      <alignment vertical="center"/>
    </xf>
    <xf numFmtId="0" fontId="39" fillId="6" borderId="42" xfId="0" applyFont="1" applyFill="1" applyBorder="1" applyAlignment="1">
      <alignment vertical="center"/>
    </xf>
    <xf numFmtId="0" fontId="38" fillId="0" borderId="32" xfId="0" applyFont="1" applyBorder="1" applyAlignment="1">
      <alignment vertical="center" wrapText="1"/>
    </xf>
    <xf numFmtId="0" fontId="39" fillId="0" borderId="18" xfId="0" applyFont="1" applyBorder="1" applyAlignment="1">
      <alignment horizontal="right" vertical="center"/>
    </xf>
    <xf numFmtId="0" fontId="40" fillId="0" borderId="19" xfId="0" applyFont="1" applyBorder="1" applyAlignment="1">
      <alignment horizontal="right" vertical="center"/>
    </xf>
    <xf numFmtId="0" fontId="41" fillId="0" borderId="26" xfId="0" applyFont="1" applyBorder="1" applyAlignment="1">
      <alignment horizontal="right" vertical="center"/>
    </xf>
    <xf numFmtId="0" fontId="39" fillId="0" borderId="24" xfId="0" applyFont="1" applyBorder="1" applyAlignment="1">
      <alignment horizontal="right" vertical="center"/>
    </xf>
    <xf numFmtId="0" fontId="40" fillId="0" borderId="30" xfId="0" applyFont="1" applyBorder="1" applyAlignment="1">
      <alignment horizontal="right" vertical="center"/>
    </xf>
    <xf numFmtId="0" fontId="39" fillId="0" borderId="28" xfId="0" applyFont="1" applyBorder="1" applyAlignment="1">
      <alignment horizontal="right" vertical="center"/>
    </xf>
    <xf numFmtId="0" fontId="42" fillId="0" borderId="31" xfId="0" applyFont="1" applyBorder="1" applyAlignment="1">
      <alignment horizontal="right" vertical="center"/>
    </xf>
    <xf numFmtId="0" fontId="39" fillId="0" borderId="24" xfId="0" applyFont="1" applyBorder="1" applyAlignment="1">
      <alignment vertical="center"/>
    </xf>
    <xf numFmtId="0" fontId="40" fillId="0" borderId="30" xfId="0" applyFont="1" applyBorder="1" applyAlignment="1">
      <alignment vertical="center"/>
    </xf>
    <xf numFmtId="0" fontId="39" fillId="0" borderId="28" xfId="0" applyFont="1" applyBorder="1" applyAlignment="1">
      <alignment vertical="center"/>
    </xf>
    <xf numFmtId="0" fontId="40" fillId="0" borderId="48" xfId="0" applyFont="1" applyBorder="1" applyAlignment="1">
      <alignment horizontal="right" vertical="center"/>
    </xf>
    <xf numFmtId="0" fontId="40" fillId="0" borderId="31" xfId="0" applyFont="1" applyBorder="1" applyAlignment="1">
      <alignment horizontal="right" vertical="center"/>
    </xf>
    <xf numFmtId="0" fontId="52" fillId="0" borderId="28" xfId="0" applyFont="1" applyBorder="1" applyAlignment="1">
      <alignment horizontal="right" vertical="center"/>
    </xf>
    <xf numFmtId="0" fontId="39" fillId="0" borderId="34" xfId="0" applyFont="1" applyBorder="1" applyAlignment="1">
      <alignment horizontal="right" vertical="center"/>
    </xf>
    <xf numFmtId="0" fontId="42" fillId="0" borderId="37" xfId="0" applyFont="1" applyBorder="1" applyAlignment="1">
      <alignment horizontal="right" vertical="center"/>
    </xf>
    <xf numFmtId="0" fontId="38" fillId="0" borderId="50" xfId="0" applyFont="1" applyBorder="1" applyAlignment="1">
      <alignment vertical="center" wrapText="1"/>
    </xf>
    <xf numFmtId="0" fontId="39" fillId="0" borderId="49" xfId="0" applyFont="1" applyBorder="1" applyAlignment="1">
      <alignment horizontal="right" vertical="center"/>
    </xf>
    <xf numFmtId="0" fontId="40" fillId="0" borderId="51" xfId="0" applyFont="1" applyBorder="1" applyAlignment="1">
      <alignment horizontal="right" vertical="center"/>
    </xf>
    <xf numFmtId="0" fontId="41" fillId="0" borderId="7" xfId="0" applyFont="1" applyBorder="1" applyAlignment="1">
      <alignment horizontal="right" vertical="center"/>
    </xf>
    <xf numFmtId="0" fontId="39" fillId="0" borderId="51" xfId="0" applyFont="1" applyBorder="1" applyAlignment="1">
      <alignment horizontal="right" vertical="center"/>
    </xf>
    <xf numFmtId="0" fontId="40" fillId="0" borderId="52" xfId="0" applyFont="1" applyBorder="1" applyAlignment="1">
      <alignment horizontal="right" vertical="center"/>
    </xf>
    <xf numFmtId="0" fontId="39" fillId="0" borderId="51" xfId="0" applyFont="1" applyBorder="1" applyAlignment="1">
      <alignment vertical="center"/>
    </xf>
    <xf numFmtId="0" fontId="40" fillId="0" borderId="52" xfId="0" applyFont="1" applyBorder="1" applyAlignment="1">
      <alignment vertical="center"/>
    </xf>
    <xf numFmtId="0" fontId="39" fillId="0" borderId="49" xfId="0" applyFont="1" applyBorder="1" applyAlignment="1">
      <alignment vertical="center"/>
    </xf>
    <xf numFmtId="0" fontId="39" fillId="0" borderId="55" xfId="0" applyFont="1" applyBorder="1" applyAlignment="1">
      <alignment horizontal="right" vertical="center"/>
    </xf>
    <xf numFmtId="0" fontId="40" fillId="0" borderId="56" xfId="0" applyFont="1" applyBorder="1" applyAlignment="1">
      <alignment horizontal="right" vertical="center"/>
    </xf>
    <xf numFmtId="0" fontId="39" fillId="0" borderId="57" xfId="0" applyFont="1" applyBorder="1" applyAlignment="1">
      <alignment horizontal="right" vertical="center"/>
    </xf>
    <xf numFmtId="0" fontId="39" fillId="0" borderId="42" xfId="0" applyFont="1" applyBorder="1" applyAlignment="1">
      <alignment horizontal="right" vertical="center"/>
    </xf>
    <xf numFmtId="0" fontId="40" fillId="0" borderId="45" xfId="0" applyFont="1" applyBorder="1" applyAlignment="1">
      <alignment horizontal="right" vertical="center"/>
    </xf>
    <xf numFmtId="0" fontId="43" fillId="6" borderId="11" xfId="0" applyFont="1" applyFill="1" applyBorder="1" applyAlignment="1">
      <alignment vertical="center"/>
    </xf>
    <xf numFmtId="165" fontId="43" fillId="2" borderId="3" xfId="0" applyNumberFormat="1" applyFont="1" applyFill="1" applyBorder="1" applyAlignment="1">
      <alignment vertical="center"/>
    </xf>
    <xf numFmtId="0" fontId="44" fillId="2" borderId="3" xfId="0" applyFont="1" applyFill="1" applyBorder="1" applyAlignment="1">
      <alignment vertical="center"/>
    </xf>
    <xf numFmtId="165" fontId="44" fillId="2" borderId="3" xfId="0" applyNumberFormat="1" applyFont="1" applyFill="1" applyBorder="1" applyAlignment="1">
      <alignment vertical="center"/>
    </xf>
    <xf numFmtId="165" fontId="45" fillId="2" borderId="3" xfId="0" applyNumberFormat="1" applyFont="1" applyFill="1" applyBorder="1" applyAlignment="1">
      <alignment vertical="center"/>
    </xf>
    <xf numFmtId="0" fontId="40" fillId="0" borderId="21" xfId="0" applyFont="1" applyBorder="1" applyAlignment="1">
      <alignment horizontal="right" vertical="center"/>
    </xf>
    <xf numFmtId="0" fontId="42" fillId="0" borderId="22" xfId="0" applyFont="1" applyBorder="1" applyAlignment="1">
      <alignment horizontal="right" vertical="center"/>
    </xf>
    <xf numFmtId="0" fontId="39" fillId="0" borderId="35" xfId="0" applyFont="1" applyBorder="1" applyAlignment="1">
      <alignment horizontal="right" vertical="center"/>
    </xf>
    <xf numFmtId="0" fontId="40" fillId="0" borderId="36" xfId="0" applyFont="1" applyBorder="1" applyAlignment="1">
      <alignment horizontal="right" vertical="center"/>
    </xf>
    <xf numFmtId="165" fontId="45" fillId="2" borderId="10" xfId="0" applyNumberFormat="1" applyFont="1" applyFill="1" applyBorder="1" applyAlignment="1">
      <alignment vertical="center"/>
    </xf>
    <xf numFmtId="164" fontId="7" fillId="10" borderId="0" xfId="0" applyNumberFormat="1" applyFont="1" applyFill="1" applyAlignment="1">
      <alignment horizontal="right" vertical="center"/>
    </xf>
    <xf numFmtId="0" fontId="40" fillId="0" borderId="24" xfId="0" applyFont="1" applyBorder="1" applyAlignment="1">
      <alignment horizontal="right" vertical="center"/>
    </xf>
    <xf numFmtId="0" fontId="39" fillId="0" borderId="60" xfId="0" applyFont="1" applyBorder="1" applyAlignment="1">
      <alignment horizontal="right" vertical="center"/>
    </xf>
    <xf numFmtId="0" fontId="52" fillId="0" borderId="59" xfId="0" applyFont="1" applyBorder="1" applyAlignment="1">
      <alignment horizontal="right" vertical="center"/>
    </xf>
    <xf numFmtId="0" fontId="42" fillId="0" borderId="12" xfId="0" applyFont="1" applyBorder="1" applyAlignment="1">
      <alignment horizontal="right" vertical="center"/>
    </xf>
    <xf numFmtId="165" fontId="43" fillId="2" borderId="10" xfId="0" applyNumberFormat="1" applyFont="1" applyFill="1" applyBorder="1" applyAlignment="1">
      <alignment vertical="center"/>
    </xf>
    <xf numFmtId="0" fontId="39" fillId="0" borderId="59" xfId="0" applyFont="1" applyBorder="1" applyAlignment="1">
      <alignment horizontal="right" vertical="center"/>
    </xf>
    <xf numFmtId="0" fontId="40" fillId="0" borderId="61" xfId="0" applyFont="1" applyBorder="1" applyAlignment="1">
      <alignment horizontal="right" vertical="center"/>
    </xf>
    <xf numFmtId="0" fontId="40" fillId="0" borderId="60" xfId="0" applyFont="1" applyBorder="1" applyAlignment="1">
      <alignment horizontal="right" vertical="center"/>
    </xf>
    <xf numFmtId="0" fontId="41" fillId="0" borderId="9" xfId="0" applyFont="1" applyBorder="1" applyAlignment="1">
      <alignment horizontal="right" vertical="center"/>
    </xf>
    <xf numFmtId="2" fontId="7" fillId="10" borderId="0" xfId="0" applyNumberFormat="1" applyFont="1" applyFill="1" applyAlignment="1">
      <alignment horizontal="right" vertical="center"/>
    </xf>
    <xf numFmtId="0" fontId="41" fillId="6" borderId="31" xfId="0" applyFont="1" applyFill="1" applyBorder="1" applyAlignment="1">
      <alignment horizontal="right" vertical="center"/>
    </xf>
    <xf numFmtId="0" fontId="39" fillId="0" borderId="64" xfId="0" applyFont="1" applyBorder="1" applyAlignment="1">
      <alignment horizontal="right" vertical="center"/>
    </xf>
    <xf numFmtId="0" fontId="39" fillId="0" borderId="68" xfId="0" applyFont="1" applyBorder="1" applyAlignment="1">
      <alignment horizontal="right" vertical="center"/>
    </xf>
    <xf numFmtId="0" fontId="40" fillId="0" borderId="69" xfId="0" applyFont="1" applyBorder="1" applyAlignment="1">
      <alignment horizontal="right" vertical="center"/>
    </xf>
    <xf numFmtId="0" fontId="42" fillId="0" borderId="66" xfId="0" applyFont="1" applyBorder="1" applyAlignment="1">
      <alignment horizontal="right" vertical="center"/>
    </xf>
    <xf numFmtId="0" fontId="41" fillId="0" borderId="20" xfId="0" applyFont="1" applyBorder="1" applyAlignment="1">
      <alignment horizontal="right" vertical="center"/>
    </xf>
    <xf numFmtId="0" fontId="30" fillId="3" borderId="16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3" fontId="43" fillId="6" borderId="25" xfId="0" applyNumberFormat="1" applyFont="1" applyFill="1" applyBorder="1" applyAlignment="1">
      <alignment vertical="center"/>
    </xf>
    <xf numFmtId="3" fontId="44" fillId="2" borderId="26" xfId="0" applyNumberFormat="1" applyFont="1" applyFill="1" applyBorder="1" applyAlignment="1">
      <alignment vertical="center"/>
    </xf>
    <xf numFmtId="3" fontId="45" fillId="2" borderId="26" xfId="0" applyNumberFormat="1" applyFont="1" applyFill="1" applyBorder="1" applyAlignment="1">
      <alignment vertical="center"/>
    </xf>
    <xf numFmtId="3" fontId="43" fillId="6" borderId="58" xfId="0" applyNumberFormat="1" applyFont="1" applyFill="1" applyBorder="1" applyAlignment="1">
      <alignment vertical="center"/>
    </xf>
    <xf numFmtId="0" fontId="41" fillId="0" borderId="32" xfId="0" applyFont="1" applyBorder="1" applyAlignment="1">
      <alignment horizontal="right" vertical="center"/>
    </xf>
    <xf numFmtId="0" fontId="40" fillId="0" borderId="68" xfId="0" applyFont="1" applyBorder="1" applyAlignment="1">
      <alignment horizontal="right" vertical="center"/>
    </xf>
    <xf numFmtId="0" fontId="41" fillId="0" borderId="70" xfId="0" applyFont="1" applyBorder="1" applyAlignment="1">
      <alignment horizontal="right" vertical="center"/>
    </xf>
    <xf numFmtId="0" fontId="52" fillId="0" borderId="64" xfId="0" applyFont="1" applyBorder="1" applyAlignment="1">
      <alignment horizontal="right" vertical="center"/>
    </xf>
    <xf numFmtId="3" fontId="43" fillId="6" borderId="14" xfId="0" applyNumberFormat="1" applyFont="1" applyFill="1" applyBorder="1" applyAlignment="1">
      <alignment vertical="center"/>
    </xf>
    <xf numFmtId="3" fontId="44" fillId="2" borderId="10" xfId="0" applyNumberFormat="1" applyFont="1" applyFill="1" applyBorder="1" applyAlignment="1">
      <alignment vertical="center"/>
    </xf>
    <xf numFmtId="165" fontId="44" fillId="2" borderId="10" xfId="0" applyNumberFormat="1" applyFont="1" applyFill="1" applyBorder="1" applyAlignment="1">
      <alignment vertical="center"/>
    </xf>
    <xf numFmtId="3" fontId="45" fillId="2" borderId="10" xfId="0" applyNumberFormat="1" applyFont="1" applyFill="1" applyBorder="1" applyAlignment="1">
      <alignment vertical="center"/>
    </xf>
    <xf numFmtId="0" fontId="41" fillId="6" borderId="46" xfId="0" applyFont="1" applyFill="1" applyBorder="1" applyAlignment="1">
      <alignment horizontal="right" vertical="center"/>
    </xf>
    <xf numFmtId="0" fontId="39" fillId="6" borderId="43" xfId="0" applyFont="1" applyFill="1" applyBorder="1" applyAlignment="1">
      <alignment horizontal="right" vertical="center"/>
    </xf>
    <xf numFmtId="3" fontId="43" fillId="6" borderId="39" xfId="0" applyNumberFormat="1" applyFont="1" applyFill="1" applyBorder="1" applyAlignment="1">
      <alignment vertical="center"/>
    </xf>
    <xf numFmtId="2" fontId="7" fillId="0" borderId="0" xfId="0" applyNumberFormat="1" applyFont="1" applyAlignment="1">
      <alignment horizontal="right" vertical="center"/>
    </xf>
    <xf numFmtId="0" fontId="33" fillId="0" borderId="17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46" fontId="63" fillId="0" borderId="18" xfId="0" applyNumberFormat="1" applyFont="1" applyBorder="1" applyAlignment="1">
      <alignment horizontal="right" vertical="center"/>
    </xf>
    <xf numFmtId="46" fontId="64" fillId="0" borderId="21" xfId="0" applyNumberFormat="1" applyFont="1" applyBorder="1" applyAlignment="1">
      <alignment horizontal="right" vertical="center"/>
    </xf>
    <xf numFmtId="46" fontId="65" fillId="0" borderId="23" xfId="0" applyNumberFormat="1" applyFont="1" applyBorder="1" applyAlignment="1">
      <alignment horizontal="right" vertical="center"/>
    </xf>
    <xf numFmtId="46" fontId="65" fillId="0" borderId="22" xfId="0" applyNumberFormat="1" applyFont="1" applyBorder="1" applyAlignment="1">
      <alignment horizontal="right" vertical="center"/>
    </xf>
    <xf numFmtId="46" fontId="66" fillId="0" borderId="22" xfId="0" applyNumberFormat="1" applyFont="1" applyBorder="1" applyAlignment="1">
      <alignment horizontal="right" vertical="center"/>
    </xf>
    <xf numFmtId="46" fontId="43" fillId="6" borderId="25" xfId="0" applyNumberFormat="1" applyFont="1" applyFill="1" applyBorder="1" applyAlignment="1">
      <alignment vertical="center"/>
    </xf>
    <xf numFmtId="46" fontId="44" fillId="2" borderId="26" xfId="0" applyNumberFormat="1" applyFont="1" applyFill="1" applyBorder="1" applyAlignment="1">
      <alignment vertical="center"/>
    </xf>
    <xf numFmtId="46" fontId="45" fillId="2" borderId="26" xfId="0" applyNumberFormat="1" applyFont="1" applyFill="1" applyBorder="1" applyAlignment="1">
      <alignment vertical="center"/>
    </xf>
    <xf numFmtId="0" fontId="33" fillId="0" borderId="33" xfId="0" applyFont="1" applyBorder="1" applyAlignment="1">
      <alignment horizontal="left" vertical="center"/>
    </xf>
    <xf numFmtId="0" fontId="33" fillId="0" borderId="38" xfId="0" applyFont="1" applyBorder="1" applyAlignment="1">
      <alignment horizontal="left" vertical="center"/>
    </xf>
    <xf numFmtId="46" fontId="63" fillId="0" borderId="34" xfId="0" applyNumberFormat="1" applyFont="1" applyBorder="1" applyAlignment="1">
      <alignment horizontal="right" vertical="center"/>
    </xf>
    <xf numFmtId="46" fontId="64" fillId="0" borderId="36" xfId="0" applyNumberFormat="1" applyFont="1" applyBorder="1" applyAlignment="1">
      <alignment horizontal="right" vertical="center"/>
    </xf>
    <xf numFmtId="46" fontId="65" fillId="0" borderId="20" xfId="0" applyNumberFormat="1" applyFont="1" applyBorder="1" applyAlignment="1">
      <alignment horizontal="right" vertical="center"/>
    </xf>
    <xf numFmtId="46" fontId="65" fillId="0" borderId="37" xfId="0" applyNumberFormat="1" applyFont="1" applyBorder="1" applyAlignment="1">
      <alignment horizontal="right" vertical="center"/>
    </xf>
    <xf numFmtId="46" fontId="66" fillId="0" borderId="37" xfId="0" applyNumberFormat="1" applyFont="1" applyBorder="1" applyAlignment="1">
      <alignment horizontal="right" vertical="center"/>
    </xf>
    <xf numFmtId="46" fontId="43" fillId="6" borderId="58" xfId="0" applyNumberFormat="1" applyFont="1" applyFill="1" applyBorder="1" applyAlignment="1">
      <alignment vertical="center"/>
    </xf>
    <xf numFmtId="0" fontId="33" fillId="0" borderId="41" xfId="0" applyFont="1" applyBorder="1" applyAlignment="1">
      <alignment horizontal="left" vertical="center"/>
    </xf>
    <xf numFmtId="0" fontId="33" fillId="0" borderId="40" xfId="0" applyFont="1" applyBorder="1" applyAlignment="1">
      <alignment horizontal="left" vertical="center"/>
    </xf>
    <xf numFmtId="46" fontId="63" fillId="0" borderId="42" xfId="0" applyNumberFormat="1" applyFont="1" applyBorder="1" applyAlignment="1">
      <alignment horizontal="right" vertical="center"/>
    </xf>
    <xf numFmtId="46" fontId="64" fillId="0" borderId="44" xfId="0" applyNumberFormat="1" applyFont="1" applyBorder="1" applyAlignment="1">
      <alignment horizontal="right" vertical="center"/>
    </xf>
    <xf numFmtId="46" fontId="65" fillId="0" borderId="46" xfId="0" applyNumberFormat="1" applyFont="1" applyBorder="1" applyAlignment="1">
      <alignment horizontal="right" vertical="center"/>
    </xf>
    <xf numFmtId="46" fontId="65" fillId="0" borderId="45" xfId="0" applyNumberFormat="1" applyFont="1" applyBorder="1" applyAlignment="1">
      <alignment horizontal="right" vertical="center"/>
    </xf>
    <xf numFmtId="46" fontId="66" fillId="0" borderId="45" xfId="0" applyNumberFormat="1" applyFont="1" applyBorder="1" applyAlignment="1">
      <alignment horizontal="right" vertical="center"/>
    </xf>
    <xf numFmtId="46" fontId="43" fillId="6" borderId="39" xfId="0" applyNumberFormat="1" applyFont="1" applyFill="1" applyBorder="1" applyAlignment="1">
      <alignment vertical="center"/>
    </xf>
    <xf numFmtId="46" fontId="44" fillId="2" borderId="3" xfId="0" applyNumberFormat="1" applyFont="1" applyFill="1" applyBorder="1" applyAlignment="1">
      <alignment vertical="center"/>
    </xf>
    <xf numFmtId="46" fontId="45" fillId="2" borderId="3" xfId="0" applyNumberFormat="1" applyFont="1" applyFill="1" applyBorder="1" applyAlignment="1">
      <alignment vertical="center"/>
    </xf>
    <xf numFmtId="0" fontId="33" fillId="0" borderId="13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46" fontId="63" fillId="0" borderId="68" xfId="0" applyNumberFormat="1" applyFont="1" applyBorder="1" applyAlignment="1">
      <alignment horizontal="right" vertical="center"/>
    </xf>
    <xf numFmtId="46" fontId="64" fillId="0" borderId="68" xfId="0" applyNumberFormat="1" applyFont="1" applyBorder="1" applyAlignment="1">
      <alignment horizontal="right" vertical="center"/>
    </xf>
    <xf numFmtId="46" fontId="65" fillId="0" borderId="5" xfId="0" applyNumberFormat="1" applyFont="1" applyBorder="1" applyAlignment="1">
      <alignment horizontal="right" vertical="center"/>
    </xf>
    <xf numFmtId="46" fontId="63" fillId="0" borderId="64" xfId="0" applyNumberFormat="1" applyFont="1" applyBorder="1" applyAlignment="1">
      <alignment horizontal="right" vertical="center"/>
    </xf>
    <xf numFmtId="46" fontId="65" fillId="0" borderId="6" xfId="0" applyNumberFormat="1" applyFont="1" applyBorder="1" applyAlignment="1">
      <alignment horizontal="right" vertical="center"/>
    </xf>
    <xf numFmtId="46" fontId="64" fillId="0" borderId="69" xfId="0" applyNumberFormat="1" applyFont="1" applyBorder="1" applyAlignment="1">
      <alignment horizontal="right" vertical="center"/>
    </xf>
    <xf numFmtId="46" fontId="66" fillId="0" borderId="54" xfId="0" applyNumberFormat="1" applyFont="1" applyBorder="1" applyAlignment="1">
      <alignment horizontal="right" vertical="center"/>
    </xf>
    <xf numFmtId="46" fontId="43" fillId="6" borderId="15" xfId="0" applyNumberFormat="1" applyFont="1" applyFill="1" applyBorder="1" applyAlignment="1">
      <alignment vertical="center"/>
    </xf>
    <xf numFmtId="46" fontId="63" fillId="6" borderId="68" xfId="0" applyNumberFormat="1" applyFont="1" applyFill="1" applyBorder="1" applyAlignment="1">
      <alignment horizontal="right" vertical="center"/>
    </xf>
    <xf numFmtId="46" fontId="64" fillId="6" borderId="68" xfId="0" applyNumberFormat="1" applyFont="1" applyFill="1" applyBorder="1" applyAlignment="1">
      <alignment horizontal="right" vertical="center"/>
    </xf>
    <xf numFmtId="46" fontId="63" fillId="6" borderId="64" xfId="0" applyNumberFormat="1" applyFont="1" applyFill="1" applyBorder="1" applyAlignment="1">
      <alignment horizontal="right" vertical="center"/>
    </xf>
    <xf numFmtId="46" fontId="64" fillId="6" borderId="61" xfId="0" applyNumberFormat="1" applyFont="1" applyFill="1" applyBorder="1" applyAlignment="1">
      <alignment horizontal="right" vertical="center"/>
    </xf>
    <xf numFmtId="46" fontId="63" fillId="6" borderId="59" xfId="0" applyNumberFormat="1" applyFont="1" applyFill="1" applyBorder="1" applyAlignment="1">
      <alignment horizontal="right" vertical="center"/>
    </xf>
    <xf numFmtId="46" fontId="66" fillId="6" borderId="12" xfId="0" applyNumberFormat="1" applyFont="1" applyFill="1" applyBorder="1" applyAlignment="1">
      <alignment horizontal="right" vertical="center"/>
    </xf>
    <xf numFmtId="46" fontId="43" fillId="6" borderId="14" xfId="0" applyNumberFormat="1" applyFont="1" applyFill="1" applyBorder="1" applyAlignment="1">
      <alignment vertical="center"/>
    </xf>
    <xf numFmtId="46" fontId="44" fillId="0" borderId="10" xfId="0" applyNumberFormat="1" applyFont="1" applyBorder="1" applyAlignment="1">
      <alignment vertical="center"/>
    </xf>
    <xf numFmtId="46" fontId="67" fillId="0" borderId="10" xfId="0" applyNumberFormat="1" applyFont="1" applyBorder="1" applyAlignment="1">
      <alignment vertical="center"/>
    </xf>
    <xf numFmtId="0" fontId="55" fillId="0" borderId="0" xfId="0" applyFont="1" applyAlignment="1">
      <alignment vertical="center"/>
    </xf>
    <xf numFmtId="0" fontId="41" fillId="0" borderId="53" xfId="0" applyFont="1" applyBorder="1" applyAlignment="1">
      <alignment horizontal="right" vertical="center"/>
    </xf>
    <xf numFmtId="0" fontId="41" fillId="0" borderId="37" xfId="0" applyFont="1" applyBorder="1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71" fillId="0" borderId="0" xfId="0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0" fontId="71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56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165" fontId="73" fillId="0" borderId="0" xfId="0" applyNumberFormat="1" applyFont="1" applyAlignment="1">
      <alignment horizontal="center" vertical="center"/>
    </xf>
    <xf numFmtId="165" fontId="71" fillId="0" borderId="0" xfId="0" applyNumberFormat="1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165" fontId="72" fillId="0" borderId="0" xfId="0" applyNumberFormat="1" applyFont="1" applyAlignment="1">
      <alignment horizontal="center" vertical="center"/>
    </xf>
    <xf numFmtId="0" fontId="79" fillId="0" borderId="0" xfId="0" applyFont="1" applyAlignment="1">
      <alignment vertical="center"/>
    </xf>
    <xf numFmtId="0" fontId="80" fillId="0" borderId="0" xfId="0" applyFont="1"/>
    <xf numFmtId="0" fontId="81" fillId="0" borderId="0" xfId="0" applyFont="1" applyAlignment="1">
      <alignment horizontal="right" vertical="center"/>
    </xf>
    <xf numFmtId="0" fontId="82" fillId="0" borderId="0" xfId="0" applyFont="1" applyAlignment="1">
      <alignment horizontal="right" vertical="center"/>
    </xf>
    <xf numFmtId="0" fontId="8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0" fillId="6" borderId="25" xfId="0" applyFont="1" applyFill="1" applyBorder="1" applyAlignment="1">
      <alignment vertical="center"/>
    </xf>
    <xf numFmtId="17" fontId="84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7" fillId="18" borderId="16" xfId="0" applyFont="1" applyFill="1" applyBorder="1" applyAlignment="1">
      <alignment horizontal="center" vertical="center"/>
    </xf>
    <xf numFmtId="9" fontId="87" fillId="18" borderId="14" xfId="0" applyNumberFormat="1" applyFont="1" applyFill="1" applyBorder="1" applyAlignment="1">
      <alignment horizontal="center" vertical="center"/>
    </xf>
    <xf numFmtId="9" fontId="39" fillId="17" borderId="0" xfId="0" applyNumberFormat="1" applyFont="1" applyFill="1" applyAlignment="1">
      <alignment horizontal="center" vertical="center"/>
    </xf>
    <xf numFmtId="0" fontId="60" fillId="0" borderId="0" xfId="0" applyFont="1"/>
    <xf numFmtId="49" fontId="38" fillId="17" borderId="13" xfId="0" applyNumberFormat="1" applyFont="1" applyFill="1" applyBorder="1" applyAlignment="1">
      <alignment horizontal="center" vertical="center" textRotation="90" wrapText="1"/>
    </xf>
    <xf numFmtId="49" fontId="38" fillId="15" borderId="13" xfId="0" applyNumberFormat="1" applyFont="1" applyFill="1" applyBorder="1" applyAlignment="1">
      <alignment horizontal="center" vertical="center" textRotation="90" wrapText="1"/>
    </xf>
    <xf numFmtId="49" fontId="30" fillId="19" borderId="13" xfId="0" applyNumberFormat="1" applyFont="1" applyFill="1" applyBorder="1" applyAlignment="1">
      <alignment horizontal="center" vertical="center" textRotation="90" wrapText="1"/>
    </xf>
    <xf numFmtId="49" fontId="38" fillId="17" borderId="4" xfId="0" applyNumberFormat="1" applyFont="1" applyFill="1" applyBorder="1" applyAlignment="1">
      <alignment horizontal="center" vertical="center" textRotation="90" wrapText="1"/>
    </xf>
    <xf numFmtId="0" fontId="89" fillId="18" borderId="16" xfId="0" applyFont="1" applyFill="1" applyBorder="1" applyAlignment="1">
      <alignment horizontal="center" vertical="center" textRotation="90" wrapText="1"/>
    </xf>
    <xf numFmtId="9" fontId="90" fillId="17" borderId="0" xfId="0" applyNumberFormat="1" applyFont="1" applyFill="1" applyAlignment="1">
      <alignment horizontal="center" vertical="center" textRotation="90"/>
    </xf>
    <xf numFmtId="9" fontId="90" fillId="17" borderId="14" xfId="0" applyNumberFormat="1" applyFont="1" applyFill="1" applyBorder="1" applyAlignment="1">
      <alignment horizontal="center" vertical="center" textRotation="90"/>
    </xf>
    <xf numFmtId="0" fontId="91" fillId="0" borderId="0" xfId="0" applyFont="1" applyAlignment="1">
      <alignment textRotation="90"/>
    </xf>
    <xf numFmtId="0" fontId="57" fillId="0" borderId="25" xfId="0" applyFont="1" applyBorder="1" applyAlignment="1">
      <alignment horizontal="left" vertical="center"/>
    </xf>
    <xf numFmtId="0" fontId="57" fillId="16" borderId="25" xfId="0" applyFont="1" applyFill="1" applyBorder="1" applyAlignment="1">
      <alignment horizontal="center" vertical="center"/>
    </xf>
    <xf numFmtId="0" fontId="34" fillId="16" borderId="25" xfId="0" applyFont="1" applyFill="1" applyBorder="1" applyAlignment="1">
      <alignment horizontal="center" vertical="center"/>
    </xf>
    <xf numFmtId="0" fontId="92" fillId="16" borderId="25" xfId="0" applyFont="1" applyFill="1" applyBorder="1" applyAlignment="1">
      <alignment horizontal="center" vertical="center"/>
    </xf>
    <xf numFmtId="0" fontId="93" fillId="16" borderId="25" xfId="3" applyFont="1" applyFill="1" applyBorder="1" applyAlignment="1">
      <alignment horizontal="center" vertical="center"/>
    </xf>
    <xf numFmtId="0" fontId="92" fillId="16" borderId="25" xfId="3" applyFont="1" applyFill="1" applyBorder="1" applyAlignment="1">
      <alignment horizontal="center" vertical="center"/>
    </xf>
    <xf numFmtId="0" fontId="93" fillId="16" borderId="25" xfId="0" applyFont="1" applyFill="1" applyBorder="1" applyAlignment="1">
      <alignment horizontal="center" vertical="center"/>
    </xf>
    <xf numFmtId="0" fontId="35" fillId="16" borderId="25" xfId="0" applyFont="1" applyFill="1" applyBorder="1" applyAlignment="1">
      <alignment horizontal="center" vertical="center"/>
    </xf>
    <xf numFmtId="3" fontId="46" fillId="16" borderId="25" xfId="0" applyNumberFormat="1" applyFont="1" applyFill="1" applyBorder="1" applyAlignment="1">
      <alignment horizontal="right" vertical="center"/>
    </xf>
    <xf numFmtId="165" fontId="96" fillId="16" borderId="0" xfId="0" applyNumberFormat="1" applyFont="1" applyFill="1" applyAlignment="1">
      <alignment vertical="center"/>
    </xf>
    <xf numFmtId="3" fontId="52" fillId="16" borderId="25" xfId="0" applyNumberFormat="1" applyFont="1" applyFill="1" applyBorder="1" applyAlignment="1">
      <alignment horizontal="right" vertical="center"/>
    </xf>
    <xf numFmtId="0" fontId="57" fillId="0" borderId="71" xfId="0" applyFont="1" applyBorder="1" applyAlignment="1">
      <alignment horizontal="left" vertical="center"/>
    </xf>
    <xf numFmtId="0" fontId="57" fillId="16" borderId="58" xfId="0" applyFont="1" applyFill="1" applyBorder="1" applyAlignment="1">
      <alignment horizontal="center" vertical="center"/>
    </xf>
    <xf numFmtId="0" fontId="34" fillId="16" borderId="58" xfId="0" applyFont="1" applyFill="1" applyBorder="1" applyAlignment="1">
      <alignment horizontal="center" vertical="center"/>
    </xf>
    <xf numFmtId="0" fontId="92" fillId="16" borderId="58" xfId="0" applyFont="1" applyFill="1" applyBorder="1" applyAlignment="1">
      <alignment horizontal="center" vertical="center"/>
    </xf>
    <xf numFmtId="0" fontId="93" fillId="16" borderId="58" xfId="3" applyFont="1" applyFill="1" applyBorder="1" applyAlignment="1">
      <alignment horizontal="center" vertical="center"/>
    </xf>
    <xf numFmtId="0" fontId="92" fillId="16" borderId="58" xfId="3" applyFont="1" applyFill="1" applyBorder="1" applyAlignment="1">
      <alignment horizontal="center" vertical="center"/>
    </xf>
    <xf numFmtId="0" fontId="93" fillId="16" borderId="58" xfId="0" applyFont="1" applyFill="1" applyBorder="1" applyAlignment="1">
      <alignment horizontal="center" vertical="center"/>
    </xf>
    <xf numFmtId="0" fontId="35" fillId="16" borderId="58" xfId="0" applyFont="1" applyFill="1" applyBorder="1" applyAlignment="1">
      <alignment horizontal="center" vertical="center"/>
    </xf>
    <xf numFmtId="3" fontId="52" fillId="16" borderId="58" xfId="0" applyNumberFormat="1" applyFont="1" applyFill="1" applyBorder="1" applyAlignment="1">
      <alignment horizontal="right" vertical="center"/>
    </xf>
    <xf numFmtId="0" fontId="92" fillId="0" borderId="71" xfId="0" applyFont="1" applyBorder="1" applyAlignment="1">
      <alignment horizontal="left" vertical="center"/>
    </xf>
    <xf numFmtId="0" fontId="57" fillId="0" borderId="71" xfId="0" applyFont="1" applyBorder="1" applyAlignment="1">
      <alignment vertical="center"/>
    </xf>
    <xf numFmtId="3" fontId="52" fillId="16" borderId="39" xfId="0" applyNumberFormat="1" applyFont="1" applyFill="1" applyBorder="1" applyAlignment="1">
      <alignment horizontal="right" vertical="center"/>
    </xf>
    <xf numFmtId="0" fontId="92" fillId="0" borderId="71" xfId="0" applyFont="1" applyBorder="1" applyAlignment="1">
      <alignment vertical="center"/>
    </xf>
    <xf numFmtId="165" fontId="95" fillId="16" borderId="36" xfId="0" applyNumberFormat="1" applyFont="1" applyFill="1" applyBorder="1" applyAlignment="1">
      <alignment vertical="center"/>
    </xf>
    <xf numFmtId="0" fontId="57" fillId="0" borderId="58" xfId="0" applyFont="1" applyBorder="1" applyAlignment="1">
      <alignment horizontal="left" vertical="center"/>
    </xf>
    <xf numFmtId="0" fontId="57" fillId="0" borderId="58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92" fillId="0" borderId="58" xfId="0" applyFont="1" applyBorder="1" applyAlignment="1">
      <alignment horizontal="center" vertical="center"/>
    </xf>
    <xf numFmtId="0" fontId="57" fillId="16" borderId="71" xfId="0" applyFont="1" applyFill="1" applyBorder="1" applyAlignment="1">
      <alignment horizontal="center" vertical="center"/>
    </xf>
    <xf numFmtId="0" fontId="34" fillId="16" borderId="71" xfId="0" applyFont="1" applyFill="1" applyBorder="1" applyAlignment="1">
      <alignment horizontal="center" vertical="center"/>
    </xf>
    <xf numFmtId="0" fontId="92" fillId="16" borderId="71" xfId="0" applyFont="1" applyFill="1" applyBorder="1" applyAlignment="1">
      <alignment horizontal="center" vertical="center"/>
    </xf>
    <xf numFmtId="0" fontId="93" fillId="16" borderId="71" xfId="3" applyFont="1" applyFill="1" applyBorder="1" applyAlignment="1">
      <alignment horizontal="center" vertical="center"/>
    </xf>
    <xf numFmtId="0" fontId="92" fillId="16" borderId="71" xfId="3" applyFont="1" applyFill="1" applyBorder="1" applyAlignment="1">
      <alignment horizontal="center" vertical="center"/>
    </xf>
    <xf numFmtId="0" fontId="93" fillId="16" borderId="71" xfId="0" applyFont="1" applyFill="1" applyBorder="1" applyAlignment="1">
      <alignment horizontal="center" vertical="center"/>
    </xf>
    <xf numFmtId="0" fontId="35" fillId="16" borderId="71" xfId="0" applyFont="1" applyFill="1" applyBorder="1" applyAlignment="1">
      <alignment horizontal="center" vertical="center"/>
    </xf>
    <xf numFmtId="0" fontId="101" fillId="18" borderId="72" xfId="0" applyFont="1" applyFill="1" applyBorder="1" applyAlignment="1">
      <alignment horizontal="right" vertical="center"/>
    </xf>
    <xf numFmtId="0" fontId="54" fillId="18" borderId="73" xfId="0" applyFont="1" applyFill="1" applyBorder="1" applyAlignment="1">
      <alignment horizontal="center" vertical="center"/>
    </xf>
    <xf numFmtId="3" fontId="102" fillId="18" borderId="74" xfId="0" applyNumberFormat="1" applyFont="1" applyFill="1" applyBorder="1" applyAlignment="1">
      <alignment horizontal="right" vertical="center"/>
    </xf>
    <xf numFmtId="3" fontId="102" fillId="18" borderId="75" xfId="0" applyNumberFormat="1" applyFont="1" applyFill="1" applyBorder="1" applyAlignment="1">
      <alignment horizontal="right" vertical="center"/>
    </xf>
    <xf numFmtId="9" fontId="103" fillId="18" borderId="0" xfId="0" applyNumberFormat="1" applyFont="1" applyFill="1" applyAlignment="1">
      <alignment vertical="center"/>
    </xf>
    <xf numFmtId="0" fontId="87" fillId="18" borderId="78" xfId="0" applyFont="1" applyFill="1" applyBorder="1" applyAlignment="1">
      <alignment horizontal="right" vertical="center"/>
    </xf>
    <xf numFmtId="3" fontId="102" fillId="18" borderId="8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2" fillId="0" borderId="0" xfId="0" applyFont="1" applyAlignment="1">
      <alignment horizontal="left"/>
    </xf>
    <xf numFmtId="0" fontId="6" fillId="0" borderId="0" xfId="0" applyFont="1"/>
    <xf numFmtId="0" fontId="3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9" fillId="0" borderId="0" xfId="0" applyFont="1"/>
    <xf numFmtId="0" fontId="105" fillId="0" borderId="0" xfId="0" applyFont="1" applyAlignment="1">
      <alignment horizontal="center"/>
    </xf>
    <xf numFmtId="0" fontId="9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0" fontId="0" fillId="0" borderId="0" xfId="1" applyNumberFormat="1" applyFont="1" applyAlignment="1">
      <alignment vertical="center"/>
    </xf>
    <xf numFmtId="167" fontId="57" fillId="0" borderId="0" xfId="0" applyNumberFormat="1" applyFont="1" applyAlignment="1">
      <alignment horizontal="center" vertical="center"/>
    </xf>
    <xf numFmtId="0" fontId="108" fillId="0" borderId="0" xfId="0" applyFont="1" applyAlignment="1">
      <alignment horizontal="center" vertical="center"/>
    </xf>
    <xf numFmtId="0" fontId="108" fillId="0" borderId="0" xfId="0" applyFont="1" applyAlignment="1">
      <alignment vertical="center"/>
    </xf>
    <xf numFmtId="17" fontId="110" fillId="3" borderId="1" xfId="0" applyNumberFormat="1" applyFont="1" applyFill="1" applyBorder="1" applyAlignment="1">
      <alignment vertical="center" wrapText="1"/>
    </xf>
    <xf numFmtId="17" fontId="22" fillId="3" borderId="4" xfId="0" applyNumberFormat="1" applyFont="1" applyFill="1" applyBorder="1" applyAlignment="1">
      <alignment horizontal="center" vertical="center" wrapText="1"/>
    </xf>
    <xf numFmtId="17" fontId="21" fillId="3" borderId="4" xfId="0" applyNumberFormat="1" applyFont="1" applyFill="1" applyBorder="1" applyAlignment="1">
      <alignment horizontal="center" vertical="center" wrapText="1"/>
    </xf>
    <xf numFmtId="17" fontId="111" fillId="3" borderId="47" xfId="0" applyNumberFormat="1" applyFont="1" applyFill="1" applyBorder="1" applyAlignment="1">
      <alignment horizontal="center" vertical="center" wrapText="1"/>
    </xf>
    <xf numFmtId="17" fontId="112" fillId="3" borderId="63" xfId="0" applyNumberFormat="1" applyFont="1" applyFill="1" applyBorder="1" applyAlignment="1">
      <alignment horizontal="center" vertical="center" wrapText="1"/>
    </xf>
    <xf numFmtId="17" fontId="113" fillId="3" borderId="65" xfId="0" applyNumberFormat="1" applyFont="1" applyFill="1" applyBorder="1" applyAlignment="1">
      <alignment horizontal="center" vertical="center" wrapText="1"/>
    </xf>
    <xf numFmtId="17" fontId="111" fillId="3" borderId="11" xfId="0" applyNumberFormat="1" applyFont="1" applyFill="1" applyBorder="1" applyAlignment="1">
      <alignment horizontal="center" vertical="center" wrapText="1"/>
    </xf>
    <xf numFmtId="0" fontId="53" fillId="14" borderId="59" xfId="0" applyFont="1" applyFill="1" applyBorder="1" applyAlignment="1">
      <alignment horizontal="center" vertical="center" wrapText="1"/>
    </xf>
    <xf numFmtId="10" fontId="114" fillId="0" borderId="12" xfId="1" applyNumberFormat="1" applyFont="1" applyBorder="1" applyAlignment="1">
      <alignment horizontal="center" vertical="center" wrapText="1"/>
    </xf>
    <xf numFmtId="0" fontId="31" fillId="14" borderId="59" xfId="0" applyFont="1" applyFill="1" applyBorder="1" applyAlignment="1">
      <alignment horizontal="center" vertical="center" wrapText="1"/>
    </xf>
    <xf numFmtId="10" fontId="115" fillId="0" borderId="12" xfId="1" applyNumberFormat="1" applyFont="1" applyBorder="1" applyAlignment="1">
      <alignment horizontal="center" vertical="center" wrapText="1"/>
    </xf>
    <xf numFmtId="0" fontId="24" fillId="14" borderId="59" xfId="0" applyFont="1" applyFill="1" applyBorder="1" applyAlignment="1">
      <alignment horizontal="center" vertical="center" wrapText="1"/>
    </xf>
    <xf numFmtId="10" fontId="116" fillId="0" borderId="12" xfId="1" applyNumberFormat="1" applyFont="1" applyBorder="1" applyAlignment="1">
      <alignment horizontal="center" vertical="center" wrapText="1"/>
    </xf>
    <xf numFmtId="0" fontId="117" fillId="0" borderId="86" xfId="0" applyFont="1" applyBorder="1" applyAlignment="1">
      <alignment horizontal="center" vertical="center" wrapText="1"/>
    </xf>
    <xf numFmtId="0" fontId="118" fillId="0" borderId="86" xfId="0" applyFont="1" applyBorder="1" applyAlignment="1">
      <alignment horizontal="center" vertical="center" wrapText="1"/>
    </xf>
    <xf numFmtId="0" fontId="113" fillId="0" borderId="86" xfId="0" applyFont="1" applyBorder="1" applyAlignment="1">
      <alignment horizontal="center" vertical="center" wrapText="1"/>
    </xf>
    <xf numFmtId="167" fontId="57" fillId="0" borderId="86" xfId="0" applyNumberFormat="1" applyFont="1" applyBorder="1" applyAlignment="1">
      <alignment horizontal="center" vertical="center" wrapText="1"/>
    </xf>
    <xf numFmtId="0" fontId="91" fillId="0" borderId="87" xfId="0" applyFont="1" applyBorder="1" applyAlignment="1">
      <alignment horizontal="center" vertical="center"/>
    </xf>
    <xf numFmtId="0" fontId="0" fillId="0" borderId="87" xfId="0" applyBorder="1" applyAlignment="1">
      <alignment vertical="center"/>
    </xf>
    <xf numFmtId="0" fontId="0" fillId="0" borderId="87" xfId="0" applyBorder="1" applyAlignment="1">
      <alignment vertical="center" wrapText="1"/>
    </xf>
    <xf numFmtId="0" fontId="119" fillId="0" borderId="87" xfId="0" applyFont="1" applyBorder="1" applyAlignment="1">
      <alignment vertical="center" wrapText="1"/>
    </xf>
    <xf numFmtId="0" fontId="120" fillId="0" borderId="88" xfId="0" applyFont="1" applyBorder="1" applyAlignment="1">
      <alignment vertical="center" wrapText="1"/>
    </xf>
    <xf numFmtId="0" fontId="52" fillId="0" borderId="89" xfId="0" applyFont="1" applyBorder="1" applyAlignment="1">
      <alignment horizontal="center" vertical="center"/>
    </xf>
    <xf numFmtId="0" fontId="40" fillId="0" borderId="90" xfId="0" applyFont="1" applyBorder="1" applyAlignment="1">
      <alignment horizontal="center" vertical="center"/>
    </xf>
    <xf numFmtId="0" fontId="41" fillId="0" borderId="91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121" fillId="0" borderId="90" xfId="0" applyFont="1" applyBorder="1" applyAlignment="1">
      <alignment horizontal="center" vertical="center"/>
    </xf>
    <xf numFmtId="0" fontId="122" fillId="0" borderId="91" xfId="0" applyFont="1" applyBorder="1" applyAlignment="1">
      <alignment horizontal="center" vertical="center"/>
    </xf>
    <xf numFmtId="0" fontId="123" fillId="0" borderId="25" xfId="0" applyFont="1" applyBorder="1" applyAlignment="1">
      <alignment horizontal="center" vertical="center"/>
    </xf>
    <xf numFmtId="0" fontId="57" fillId="14" borderId="87" xfId="0" applyFont="1" applyFill="1" applyBorder="1" applyAlignment="1">
      <alignment vertical="center"/>
    </xf>
    <xf numFmtId="10" fontId="0" fillId="0" borderId="92" xfId="1" applyNumberFormat="1" applyFont="1" applyBorder="1" applyAlignment="1">
      <alignment vertical="center"/>
    </xf>
    <xf numFmtId="0" fontId="34" fillId="14" borderId="87" xfId="0" applyFont="1" applyFill="1" applyBorder="1" applyAlignment="1">
      <alignment vertical="center"/>
    </xf>
    <xf numFmtId="10" fontId="124" fillId="0" borderId="92" xfId="1" applyNumberFormat="1" applyFont="1" applyBorder="1" applyAlignment="1">
      <alignment vertical="center"/>
    </xf>
    <xf numFmtId="0" fontId="92" fillId="14" borderId="87" xfId="0" applyFont="1" applyFill="1" applyBorder="1" applyAlignment="1">
      <alignment vertical="center"/>
    </xf>
    <xf numFmtId="10" fontId="125" fillId="0" borderId="92" xfId="1" applyNumberFormat="1" applyFont="1" applyBorder="1" applyAlignment="1">
      <alignment vertical="center"/>
    </xf>
    <xf numFmtId="168" fontId="0" fillId="0" borderId="92" xfId="1" applyNumberFormat="1" applyFont="1" applyBorder="1" applyAlignment="1">
      <alignment vertical="center"/>
    </xf>
    <xf numFmtId="168" fontId="124" fillId="0" borderId="93" xfId="0" applyNumberFormat="1" applyFont="1" applyBorder="1" applyAlignment="1">
      <alignment vertical="center"/>
    </xf>
    <xf numFmtId="168" fontId="125" fillId="0" borderId="93" xfId="0" applyNumberFormat="1" applyFont="1" applyBorder="1" applyAlignment="1">
      <alignment vertical="center"/>
    </xf>
    <xf numFmtId="0" fontId="91" fillId="0" borderId="94" xfId="0" applyFont="1" applyBorder="1" applyAlignment="1">
      <alignment horizontal="center" vertical="center"/>
    </xf>
    <xf numFmtId="0" fontId="0" fillId="0" borderId="94" xfId="0" applyBorder="1" applyAlignment="1">
      <alignment vertical="center"/>
    </xf>
    <xf numFmtId="0" fontId="0" fillId="0" borderId="94" xfId="0" applyBorder="1" applyAlignment="1">
      <alignment vertical="center" wrapText="1"/>
    </xf>
    <xf numFmtId="0" fontId="126" fillId="0" borderId="94" xfId="0" applyFont="1" applyBorder="1" applyAlignment="1">
      <alignment vertical="center" wrapText="1"/>
    </xf>
    <xf numFmtId="0" fontId="6" fillId="0" borderId="95" xfId="0" applyFont="1" applyBorder="1" applyAlignment="1">
      <alignment vertical="center" wrapText="1"/>
    </xf>
    <xf numFmtId="0" fontId="52" fillId="0" borderId="96" xfId="0" applyFont="1" applyBorder="1" applyAlignment="1">
      <alignment horizontal="center" vertical="center"/>
    </xf>
    <xf numFmtId="0" fontId="40" fillId="0" borderId="97" xfId="0" applyFont="1" applyBorder="1" applyAlignment="1">
      <alignment horizontal="center" vertical="center"/>
    </xf>
    <xf numFmtId="0" fontId="41" fillId="0" borderId="98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121" fillId="0" borderId="97" xfId="0" applyFont="1" applyBorder="1" applyAlignment="1">
      <alignment horizontal="center" vertical="center"/>
    </xf>
    <xf numFmtId="0" fontId="122" fillId="0" borderId="98" xfId="0" applyFont="1" applyBorder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57" fillId="14" borderId="94" xfId="0" applyFont="1" applyFill="1" applyBorder="1" applyAlignment="1">
      <alignment vertical="center"/>
    </xf>
    <xf numFmtId="10" fontId="0" fillId="0" borderId="99" xfId="1" applyNumberFormat="1" applyFont="1" applyBorder="1" applyAlignment="1">
      <alignment vertical="center"/>
    </xf>
    <xf numFmtId="0" fontId="34" fillId="14" borderId="94" xfId="0" applyFont="1" applyFill="1" applyBorder="1" applyAlignment="1">
      <alignment vertical="center"/>
    </xf>
    <xf numFmtId="10" fontId="124" fillId="0" borderId="99" xfId="1" applyNumberFormat="1" applyFont="1" applyBorder="1" applyAlignment="1">
      <alignment vertical="center"/>
    </xf>
    <xf numFmtId="0" fontId="92" fillId="14" borderId="94" xfId="0" applyFont="1" applyFill="1" applyBorder="1" applyAlignment="1">
      <alignment vertical="center"/>
    </xf>
    <xf numFmtId="10" fontId="125" fillId="0" borderId="99" xfId="1" applyNumberFormat="1" applyFont="1" applyBorder="1" applyAlignment="1">
      <alignment vertical="center"/>
    </xf>
    <xf numFmtId="168" fontId="0" fillId="0" borderId="99" xfId="1" applyNumberFormat="1" applyFont="1" applyBorder="1" applyAlignment="1">
      <alignment vertical="center"/>
    </xf>
    <xf numFmtId="0" fontId="127" fillId="0" borderId="94" xfId="0" applyFont="1" applyBorder="1" applyAlignment="1">
      <alignment vertical="center" wrapText="1"/>
    </xf>
    <xf numFmtId="0" fontId="128" fillId="0" borderId="95" xfId="0" applyFont="1" applyBorder="1" applyAlignment="1">
      <alignment vertical="center" wrapText="1"/>
    </xf>
    <xf numFmtId="0" fontId="129" fillId="0" borderId="58" xfId="0" applyFont="1" applyBorder="1" applyAlignment="1">
      <alignment horizontal="center" vertical="center"/>
    </xf>
    <xf numFmtId="0" fontId="6" fillId="12" borderId="95" xfId="0" applyFont="1" applyFill="1" applyBorder="1" applyAlignment="1">
      <alignment vertical="center" wrapText="1"/>
    </xf>
    <xf numFmtId="0" fontId="91" fillId="0" borderId="100" xfId="0" applyFont="1" applyBorder="1" applyAlignment="1">
      <alignment horizontal="center" vertical="center"/>
    </xf>
    <xf numFmtId="0" fontId="0" fillId="0" borderId="100" xfId="0" applyBorder="1" applyAlignment="1">
      <alignment vertical="center"/>
    </xf>
    <xf numFmtId="0" fontId="0" fillId="0" borderId="100" xfId="0" applyBorder="1" applyAlignment="1">
      <alignment vertical="center" wrapText="1"/>
    </xf>
    <xf numFmtId="0" fontId="126" fillId="0" borderId="100" xfId="0" applyFont="1" applyBorder="1" applyAlignment="1">
      <alignment vertical="center" wrapText="1"/>
    </xf>
    <xf numFmtId="0" fontId="6" fillId="0" borderId="101" xfId="0" applyFont="1" applyBorder="1" applyAlignment="1">
      <alignment vertical="center" wrapText="1"/>
    </xf>
    <xf numFmtId="0" fontId="52" fillId="0" borderId="102" xfId="0" applyFont="1" applyBorder="1" applyAlignment="1">
      <alignment horizontal="center" vertical="center"/>
    </xf>
    <xf numFmtId="0" fontId="40" fillId="0" borderId="103" xfId="0" applyFont="1" applyBorder="1" applyAlignment="1">
      <alignment horizontal="center" vertical="center"/>
    </xf>
    <xf numFmtId="0" fontId="41" fillId="0" borderId="10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121" fillId="0" borderId="103" xfId="0" applyFont="1" applyBorder="1" applyAlignment="1">
      <alignment horizontal="center" vertical="center"/>
    </xf>
    <xf numFmtId="0" fontId="122" fillId="0" borderId="104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57" fillId="14" borderId="100" xfId="0" applyFont="1" applyFill="1" applyBorder="1" applyAlignment="1">
      <alignment vertical="center"/>
    </xf>
    <xf numFmtId="0" fontId="34" fillId="14" borderId="100" xfId="0" applyFont="1" applyFill="1" applyBorder="1" applyAlignment="1">
      <alignment vertical="center"/>
    </xf>
    <xf numFmtId="0" fontId="92" fillId="14" borderId="100" xfId="0" applyFont="1" applyFill="1" applyBorder="1" applyAlignment="1">
      <alignment vertical="center"/>
    </xf>
    <xf numFmtId="168" fontId="0" fillId="0" borderId="105" xfId="1" applyNumberFormat="1" applyFont="1" applyBorder="1" applyAlignment="1">
      <alignment vertical="center"/>
    </xf>
    <xf numFmtId="168" fontId="124" fillId="0" borderId="106" xfId="0" applyNumberFormat="1" applyFont="1" applyBorder="1" applyAlignment="1">
      <alignment vertical="center"/>
    </xf>
    <xf numFmtId="168" fontId="125" fillId="0" borderId="106" xfId="0" applyNumberFormat="1" applyFont="1" applyBorder="1" applyAlignment="1">
      <alignment vertical="center"/>
    </xf>
    <xf numFmtId="0" fontId="126" fillId="0" borderId="87" xfId="0" applyFont="1" applyBorder="1" applyAlignment="1">
      <alignment vertical="center" wrapText="1"/>
    </xf>
    <xf numFmtId="0" fontId="6" fillId="0" borderId="88" xfId="0" applyFont="1" applyBorder="1" applyAlignment="1">
      <alignment vertical="center" wrapText="1"/>
    </xf>
    <xf numFmtId="0" fontId="52" fillId="0" borderId="107" xfId="0" applyFont="1" applyBorder="1" applyAlignment="1">
      <alignment horizontal="center" vertical="center"/>
    </xf>
    <xf numFmtId="0" fontId="40" fillId="0" borderId="108" xfId="0" applyFont="1" applyBorder="1" applyAlignment="1">
      <alignment horizontal="center" vertical="center"/>
    </xf>
    <xf numFmtId="0" fontId="41" fillId="0" borderId="109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121" fillId="0" borderId="108" xfId="0" applyFont="1" applyBorder="1" applyAlignment="1">
      <alignment horizontal="center" vertical="center"/>
    </xf>
    <xf numFmtId="0" fontId="122" fillId="0" borderId="109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6" fillId="2" borderId="95" xfId="0" applyFont="1" applyFill="1" applyBorder="1" applyAlignment="1">
      <alignment vertical="center" wrapText="1"/>
    </xf>
    <xf numFmtId="0" fontId="130" fillId="0" borderId="95" xfId="0" applyFont="1" applyBorder="1" applyAlignment="1">
      <alignment horizontal="left" vertical="center" wrapText="1"/>
    </xf>
    <xf numFmtId="0" fontId="0" fillId="20" borderId="94" xfId="0" applyFill="1" applyBorder="1" applyAlignment="1">
      <alignment vertical="center"/>
    </xf>
    <xf numFmtId="0" fontId="120" fillId="0" borderId="95" xfId="0" applyFont="1" applyBorder="1" applyAlignment="1">
      <alignment vertical="center" wrapText="1"/>
    </xf>
    <xf numFmtId="0" fontId="123" fillId="0" borderId="58" xfId="0" applyFont="1" applyBorder="1" applyAlignment="1">
      <alignment horizontal="center" vertical="center"/>
    </xf>
    <xf numFmtId="0" fontId="119" fillId="0" borderId="94" xfId="0" applyFont="1" applyBorder="1" applyAlignment="1">
      <alignment vertical="center" wrapText="1"/>
    </xf>
    <xf numFmtId="0" fontId="131" fillId="0" borderId="94" xfId="0" applyFont="1" applyBorder="1" applyAlignment="1">
      <alignment vertical="center" wrapText="1"/>
    </xf>
    <xf numFmtId="0" fontId="132" fillId="21" borderId="95" xfId="0" applyFont="1" applyFill="1" applyBorder="1" applyAlignment="1">
      <alignment horizontal="center" vertical="center" wrapText="1"/>
    </xf>
    <xf numFmtId="0" fontId="0" fillId="0" borderId="95" xfId="0" applyBorder="1" applyAlignment="1">
      <alignment vertical="center" wrapText="1"/>
    </xf>
    <xf numFmtId="0" fontId="130" fillId="0" borderId="101" xfId="0" applyFont="1" applyBorder="1" applyAlignment="1">
      <alignment horizontal="left" vertical="center" wrapText="1"/>
    </xf>
    <xf numFmtId="0" fontId="54" fillId="18" borderId="0" xfId="0" applyFont="1" applyFill="1" applyAlignment="1">
      <alignment horizontal="right" vertical="center"/>
    </xf>
    <xf numFmtId="0" fontId="46" fillId="6" borderId="64" xfId="0" applyFont="1" applyFill="1" applyBorder="1" applyAlignment="1">
      <alignment horizontal="center" vertical="center"/>
    </xf>
    <xf numFmtId="0" fontId="133" fillId="6" borderId="64" xfId="0" applyFont="1" applyFill="1" applyBorder="1" applyAlignment="1">
      <alignment horizontal="center" vertical="center"/>
    </xf>
    <xf numFmtId="0" fontId="69" fillId="6" borderId="64" xfId="0" applyFont="1" applyFill="1" applyBorder="1" applyAlignment="1">
      <alignment horizontal="center" vertical="center"/>
    </xf>
    <xf numFmtId="3" fontId="134" fillId="18" borderId="25" xfId="0" applyNumberFormat="1" applyFont="1" applyFill="1" applyBorder="1" applyAlignment="1">
      <alignment horizontal="center" vertical="center"/>
    </xf>
    <xf numFmtId="0" fontId="135" fillId="18" borderId="0" xfId="0" applyFont="1" applyFill="1" applyAlignment="1">
      <alignment vertical="center"/>
    </xf>
    <xf numFmtId="10" fontId="135" fillId="18" borderId="0" xfId="1" applyNumberFormat="1" applyFont="1" applyFill="1" applyAlignment="1">
      <alignment vertical="center"/>
    </xf>
    <xf numFmtId="167" fontId="54" fillId="18" borderId="0" xfId="0" applyNumberFormat="1" applyFont="1" applyFill="1" applyAlignment="1">
      <alignment horizontal="center" vertical="center"/>
    </xf>
    <xf numFmtId="0" fontId="54" fillId="18" borderId="11" xfId="0" applyFont="1" applyFill="1" applyBorder="1" applyAlignment="1">
      <alignment horizontal="center" vertical="center"/>
    </xf>
    <xf numFmtId="0" fontId="0" fillId="22" borderId="0" xfId="0" applyFill="1" applyAlignment="1">
      <alignment vertical="center"/>
    </xf>
    <xf numFmtId="0" fontId="43" fillId="13" borderId="64" xfId="0" applyFont="1" applyFill="1" applyBorder="1" applyAlignment="1">
      <alignment horizontal="right" vertical="center"/>
    </xf>
    <xf numFmtId="0" fontId="46" fillId="13" borderId="64" xfId="0" applyFont="1" applyFill="1" applyBorder="1" applyAlignment="1">
      <alignment horizontal="center" vertical="center"/>
    </xf>
    <xf numFmtId="0" fontId="133" fillId="13" borderId="64" xfId="0" applyFont="1" applyFill="1" applyBorder="1" applyAlignment="1">
      <alignment horizontal="center" vertical="center"/>
    </xf>
    <xf numFmtId="0" fontId="69" fillId="13" borderId="64" xfId="0" applyFont="1" applyFill="1" applyBorder="1" applyAlignment="1">
      <alignment horizontal="center" vertical="center"/>
    </xf>
    <xf numFmtId="3" fontId="136" fillId="8" borderId="39" xfId="0" applyNumberFormat="1" applyFont="1" applyFill="1" applyBorder="1" applyAlignment="1">
      <alignment horizontal="center" vertical="center"/>
    </xf>
    <xf numFmtId="0" fontId="52" fillId="8" borderId="14" xfId="0" applyFont="1" applyFill="1" applyBorder="1" applyAlignment="1">
      <alignment horizontal="center" vertical="center"/>
    </xf>
    <xf numFmtId="0" fontId="43" fillId="23" borderId="64" xfId="0" applyFont="1" applyFill="1" applyBorder="1" applyAlignment="1">
      <alignment horizontal="right" vertical="center"/>
    </xf>
    <xf numFmtId="0" fontId="46" fillId="23" borderId="64" xfId="0" applyFont="1" applyFill="1" applyBorder="1" applyAlignment="1">
      <alignment horizontal="center" vertical="center"/>
    </xf>
    <xf numFmtId="0" fontId="133" fillId="23" borderId="64" xfId="0" applyFont="1" applyFill="1" applyBorder="1" applyAlignment="1">
      <alignment horizontal="center" vertical="center"/>
    </xf>
    <xf numFmtId="0" fontId="69" fillId="23" borderId="64" xfId="0" applyFont="1" applyFill="1" applyBorder="1" applyAlignment="1">
      <alignment horizontal="center" vertical="center"/>
    </xf>
    <xf numFmtId="3" fontId="136" fillId="11" borderId="39" xfId="0" applyNumberFormat="1" applyFont="1" applyFill="1" applyBorder="1" applyAlignment="1">
      <alignment horizontal="center" vertical="center"/>
    </xf>
    <xf numFmtId="0" fontId="52" fillId="11" borderId="14" xfId="0" applyFont="1" applyFill="1" applyBorder="1" applyAlignment="1">
      <alignment horizontal="center" vertical="center"/>
    </xf>
    <xf numFmtId="0" fontId="137" fillId="0" borderId="0" xfId="0" applyFont="1" applyAlignment="1">
      <alignment vertical="center"/>
    </xf>
    <xf numFmtId="0" fontId="137" fillId="0" borderId="0" xfId="0" applyFont="1" applyAlignment="1">
      <alignment vertical="center" wrapText="1"/>
    </xf>
    <xf numFmtId="0" fontId="138" fillId="0" borderId="4" xfId="0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69" fillId="7" borderId="0" xfId="0" applyFont="1" applyFill="1" applyAlignment="1">
      <alignment horizontal="center" vertical="center"/>
    </xf>
    <xf numFmtId="0" fontId="139" fillId="24" borderId="0" xfId="0" applyFont="1" applyFill="1" applyAlignment="1">
      <alignment horizontal="center" vertical="center"/>
    </xf>
    <xf numFmtId="0" fontId="138" fillId="0" borderId="0" xfId="0" applyFont="1" applyAlignment="1">
      <alignment horizontal="center" vertical="center"/>
    </xf>
    <xf numFmtId="10" fontId="137" fillId="0" borderId="0" xfId="1" applyNumberFormat="1" applyFont="1" applyAlignment="1">
      <alignment vertical="center"/>
    </xf>
    <xf numFmtId="167" fontId="46" fillId="0" borderId="0" xfId="0" applyNumberFormat="1" applyFont="1" applyAlignment="1">
      <alignment horizontal="center" vertical="center"/>
    </xf>
    <xf numFmtId="3" fontId="104" fillId="3" borderId="25" xfId="0" applyNumberFormat="1" applyFont="1" applyFill="1" applyBorder="1" applyAlignment="1">
      <alignment horizontal="center" vertical="center"/>
    </xf>
    <xf numFmtId="3" fontId="140" fillId="3" borderId="39" xfId="0" applyNumberFormat="1" applyFont="1" applyFill="1" applyBorder="1" applyAlignment="1">
      <alignment horizontal="center" vertical="center"/>
    </xf>
    <xf numFmtId="3" fontId="54" fillId="3" borderId="25" xfId="0" applyNumberFormat="1" applyFont="1" applyFill="1" applyBorder="1" applyAlignment="1">
      <alignment horizontal="center" vertical="center"/>
    </xf>
    <xf numFmtId="3" fontId="54" fillId="3" borderId="11" xfId="0" applyNumberFormat="1" applyFont="1" applyFill="1" applyBorder="1" applyAlignment="1">
      <alignment horizontal="center" vertical="center"/>
    </xf>
    <xf numFmtId="3" fontId="54" fillId="3" borderId="14" xfId="0" applyNumberFormat="1" applyFont="1" applyFill="1" applyBorder="1" applyAlignment="1">
      <alignment horizontal="center" vertical="center"/>
    </xf>
    <xf numFmtId="0" fontId="54" fillId="3" borderId="14" xfId="0" applyFont="1" applyFill="1" applyBorder="1" applyAlignment="1">
      <alignment horizontal="center" vertical="center"/>
    </xf>
    <xf numFmtId="46" fontId="54" fillId="3" borderId="14" xfId="0" applyNumberFormat="1" applyFont="1" applyFill="1" applyBorder="1" applyAlignment="1">
      <alignment horizontal="center" vertical="center"/>
    </xf>
    <xf numFmtId="46" fontId="54" fillId="3" borderId="11" xfId="0" applyNumberFormat="1" applyFont="1" applyFill="1" applyBorder="1" applyAlignment="1">
      <alignment horizontal="center" vertical="center"/>
    </xf>
    <xf numFmtId="3" fontId="59" fillId="3" borderId="14" xfId="0" applyNumberFormat="1" applyFont="1" applyFill="1" applyBorder="1" applyAlignment="1">
      <alignment horizontal="center" vertical="center"/>
    </xf>
    <xf numFmtId="0" fontId="41" fillId="6" borderId="22" xfId="0" applyFont="1" applyFill="1" applyBorder="1" applyAlignment="1">
      <alignment horizontal="right" vertical="center"/>
    </xf>
    <xf numFmtId="0" fontId="41" fillId="6" borderId="37" xfId="0" applyFont="1" applyFill="1" applyBorder="1" applyAlignment="1">
      <alignment horizontal="right" vertical="center"/>
    </xf>
    <xf numFmtId="0" fontId="41" fillId="0" borderId="31" xfId="0" applyFont="1" applyBorder="1" applyAlignment="1">
      <alignment horizontal="right" vertical="center"/>
    </xf>
    <xf numFmtId="0" fontId="41" fillId="6" borderId="45" xfId="0" applyFont="1" applyFill="1" applyBorder="1" applyAlignment="1">
      <alignment horizontal="right" vertical="center"/>
    </xf>
    <xf numFmtId="0" fontId="41" fillId="0" borderId="54" xfId="0" applyFont="1" applyBorder="1" applyAlignment="1">
      <alignment horizontal="right" vertical="center"/>
    </xf>
    <xf numFmtId="0" fontId="24" fillId="3" borderId="14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right" vertical="center"/>
    </xf>
    <xf numFmtId="0" fontId="39" fillId="0" borderId="35" xfId="0" applyFont="1" applyFill="1" applyBorder="1" applyAlignment="1">
      <alignment horizontal="right" vertical="center"/>
    </xf>
    <xf numFmtId="0" fontId="40" fillId="0" borderId="36" xfId="0" applyFont="1" applyFill="1" applyBorder="1" applyAlignment="1">
      <alignment horizontal="right" vertical="center"/>
    </xf>
    <xf numFmtId="0" fontId="39" fillId="0" borderId="24" xfId="0" applyFont="1" applyFill="1" applyBorder="1" applyAlignment="1">
      <alignment horizontal="right" vertical="center"/>
    </xf>
    <xf numFmtId="0" fontId="40" fillId="0" borderId="30" xfId="0" applyFont="1" applyFill="1" applyBorder="1" applyAlignment="1">
      <alignment horizontal="right" vertical="center"/>
    </xf>
    <xf numFmtId="0" fontId="24" fillId="3" borderId="15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46" fontId="38" fillId="0" borderId="18" xfId="0" applyNumberFormat="1" applyFont="1" applyBorder="1" applyAlignment="1">
      <alignment horizontal="right" vertical="center"/>
    </xf>
    <xf numFmtId="46" fontId="31" fillId="0" borderId="21" xfId="0" applyNumberFormat="1" applyFont="1" applyBorder="1" applyAlignment="1">
      <alignment horizontal="right" vertical="center"/>
    </xf>
    <xf numFmtId="46" fontId="24" fillId="0" borderId="22" xfId="0" applyNumberFormat="1" applyFont="1" applyBorder="1" applyAlignment="1">
      <alignment horizontal="right" vertical="center"/>
    </xf>
    <xf numFmtId="46" fontId="38" fillId="0" borderId="19" xfId="0" applyNumberFormat="1" applyFont="1" applyBorder="1" applyAlignment="1">
      <alignment horizontal="right" vertical="center"/>
    </xf>
    <xf numFmtId="46" fontId="38" fillId="0" borderId="34" xfId="0" applyNumberFormat="1" applyFont="1" applyBorder="1" applyAlignment="1">
      <alignment horizontal="right" vertical="center"/>
    </xf>
    <xf numFmtId="46" fontId="31" fillId="0" borderId="36" xfId="0" applyNumberFormat="1" applyFont="1" applyBorder="1" applyAlignment="1">
      <alignment horizontal="right" vertical="center"/>
    </xf>
    <xf numFmtId="46" fontId="24" fillId="0" borderId="37" xfId="0" applyNumberFormat="1" applyFont="1" applyBorder="1" applyAlignment="1">
      <alignment horizontal="right" vertical="center"/>
    </xf>
    <xf numFmtId="46" fontId="38" fillId="0" borderId="35" xfId="0" applyNumberFormat="1" applyFont="1" applyBorder="1" applyAlignment="1">
      <alignment horizontal="right" vertical="center"/>
    </xf>
    <xf numFmtId="46" fontId="38" fillId="0" borderId="42" xfId="0" applyNumberFormat="1" applyFont="1" applyBorder="1" applyAlignment="1">
      <alignment horizontal="right" vertical="center"/>
    </xf>
    <xf numFmtId="46" fontId="31" fillId="0" borderId="44" xfId="0" applyNumberFormat="1" applyFont="1" applyBorder="1" applyAlignment="1">
      <alignment horizontal="right" vertical="center"/>
    </xf>
    <xf numFmtId="46" fontId="24" fillId="0" borderId="45" xfId="0" applyNumberFormat="1" applyFont="1" applyBorder="1" applyAlignment="1">
      <alignment horizontal="right" vertical="center"/>
    </xf>
    <xf numFmtId="46" fontId="38" fillId="0" borderId="43" xfId="0" applyNumberFormat="1" applyFont="1" applyBorder="1" applyAlignment="1">
      <alignment horizontal="right" vertical="center"/>
    </xf>
    <xf numFmtId="46" fontId="38" fillId="0" borderId="64" xfId="0" applyNumberFormat="1" applyFont="1" applyBorder="1" applyAlignment="1">
      <alignment horizontal="right" vertical="center"/>
    </xf>
    <xf numFmtId="46" fontId="31" fillId="0" borderId="68" xfId="0" applyNumberFormat="1" applyFont="1" applyBorder="1" applyAlignment="1">
      <alignment horizontal="right" vertical="center"/>
    </xf>
    <xf numFmtId="46" fontId="24" fillId="0" borderId="6" xfId="0" applyNumberFormat="1" applyFont="1" applyBorder="1" applyAlignment="1">
      <alignment horizontal="right" vertical="center"/>
    </xf>
    <xf numFmtId="46" fontId="38" fillId="0" borderId="68" xfId="0" applyNumberFormat="1" applyFont="1" applyBorder="1" applyAlignment="1">
      <alignment horizontal="right" vertical="center"/>
    </xf>
    <xf numFmtId="46" fontId="38" fillId="0" borderId="51" xfId="0" applyNumberFormat="1" applyFont="1" applyBorder="1" applyAlignment="1">
      <alignment horizontal="right" vertical="center"/>
    </xf>
    <xf numFmtId="46" fontId="31" fillId="0" borderId="52" xfId="0" applyNumberFormat="1" applyFont="1" applyBorder="1" applyAlignment="1">
      <alignment horizontal="right" vertical="center"/>
    </xf>
    <xf numFmtId="46" fontId="38" fillId="0" borderId="49" xfId="0" applyNumberFormat="1" applyFont="1" applyBorder="1" applyAlignment="1">
      <alignment horizontal="right" vertical="center"/>
    </xf>
    <xf numFmtId="46" fontId="31" fillId="0" borderId="53" xfId="0" applyNumberFormat="1" applyFont="1" applyBorder="1" applyAlignment="1">
      <alignment horizontal="right" vertical="center"/>
    </xf>
    <xf numFmtId="46" fontId="38" fillId="6" borderId="6" xfId="0" applyNumberFormat="1" applyFont="1" applyFill="1" applyBorder="1" applyAlignment="1">
      <alignment horizontal="right" vertical="center"/>
    </xf>
    <xf numFmtId="46" fontId="31" fillId="6" borderId="68" xfId="0" applyNumberFormat="1" applyFont="1" applyFill="1" applyBorder="1" applyAlignment="1">
      <alignment horizontal="right" vertical="center"/>
    </xf>
    <xf numFmtId="46" fontId="24" fillId="6" borderId="6" xfId="0" applyNumberFormat="1" applyFont="1" applyFill="1" applyBorder="1" applyAlignment="1">
      <alignment horizontal="right" vertical="center"/>
    </xf>
    <xf numFmtId="46" fontId="38" fillId="6" borderId="64" xfId="0" applyNumberFormat="1" applyFont="1" applyFill="1" applyBorder="1" applyAlignment="1">
      <alignment horizontal="right" vertical="center"/>
    </xf>
    <xf numFmtId="46" fontId="38" fillId="6" borderId="68" xfId="0" applyNumberFormat="1" applyFont="1" applyFill="1" applyBorder="1" applyAlignment="1">
      <alignment horizontal="right" vertical="center"/>
    </xf>
    <xf numFmtId="46" fontId="38" fillId="6" borderId="8" xfId="0" applyNumberFormat="1" applyFont="1" applyFill="1" applyBorder="1" applyAlignment="1">
      <alignment horizontal="right" vertical="center"/>
    </xf>
    <xf numFmtId="46" fontId="141" fillId="6" borderId="62" xfId="0" applyNumberFormat="1" applyFont="1" applyFill="1" applyBorder="1" applyAlignment="1">
      <alignment horizontal="right" vertical="center"/>
    </xf>
    <xf numFmtId="46" fontId="38" fillId="6" borderId="62" xfId="0" applyNumberFormat="1" applyFont="1" applyFill="1" applyBorder="1" applyAlignment="1">
      <alignment horizontal="right" vertical="center"/>
    </xf>
    <xf numFmtId="46" fontId="38" fillId="6" borderId="60" xfId="0" applyNumberFormat="1" applyFont="1" applyFill="1" applyBorder="1" applyAlignment="1">
      <alignment horizontal="right" vertical="center"/>
    </xf>
    <xf numFmtId="46" fontId="31" fillId="6" borderId="61" xfId="0" applyNumberFormat="1" applyFont="1" applyFill="1" applyBorder="1" applyAlignment="1">
      <alignment horizontal="right" vertical="center"/>
    </xf>
    <xf numFmtId="46" fontId="38" fillId="6" borderId="59" xfId="0" applyNumberFormat="1" applyFont="1" applyFill="1" applyBorder="1" applyAlignment="1">
      <alignment horizontal="right" vertical="center"/>
    </xf>
    <xf numFmtId="168" fontId="57" fillId="0" borderId="93" xfId="0" applyNumberFormat="1" applyFont="1" applyBorder="1" applyAlignment="1">
      <alignment horizontal="center" vertical="center"/>
    </xf>
    <xf numFmtId="168" fontId="57" fillId="0" borderId="106" xfId="0" applyNumberFormat="1" applyFont="1" applyBorder="1" applyAlignment="1">
      <alignment horizontal="center" vertical="center"/>
    </xf>
    <xf numFmtId="0" fontId="41" fillId="6" borderId="23" xfId="0" applyFont="1" applyFill="1" applyBorder="1" applyAlignment="1">
      <alignment horizontal="right" vertical="center"/>
    </xf>
    <xf numFmtId="0" fontId="39" fillId="6" borderId="19" xfId="0" applyFont="1" applyFill="1" applyBorder="1" applyAlignment="1">
      <alignment horizontal="right" vertical="center"/>
    </xf>
    <xf numFmtId="0" fontId="41" fillId="6" borderId="20" xfId="0" applyFont="1" applyFill="1" applyBorder="1" applyAlignment="1">
      <alignment horizontal="right" vertical="center"/>
    </xf>
    <xf numFmtId="3" fontId="43" fillId="6" borderId="11" xfId="0" applyNumberFormat="1" applyFont="1" applyFill="1" applyBorder="1" applyAlignment="1">
      <alignment horizontal="right" vertical="center"/>
    </xf>
    <xf numFmtId="165" fontId="94" fillId="6" borderId="11" xfId="0" applyNumberFormat="1" applyFont="1" applyFill="1" applyBorder="1" applyAlignment="1">
      <alignment horizontal="right" vertical="center"/>
    </xf>
    <xf numFmtId="3" fontId="43" fillId="11" borderId="11" xfId="0" applyNumberFormat="1" applyFont="1" applyFill="1" applyBorder="1" applyAlignment="1">
      <alignment horizontal="right" vertical="center"/>
    </xf>
    <xf numFmtId="165" fontId="94" fillId="11" borderId="11" xfId="0" applyNumberFormat="1" applyFont="1" applyFill="1" applyBorder="1" applyAlignment="1">
      <alignment horizontal="right" vertical="center"/>
    </xf>
    <xf numFmtId="3" fontId="43" fillId="25" borderId="11" xfId="0" applyNumberFormat="1" applyFont="1" applyFill="1" applyBorder="1" applyAlignment="1">
      <alignment horizontal="right" vertical="center"/>
    </xf>
    <xf numFmtId="165" fontId="94" fillId="25" borderId="11" xfId="0" applyNumberFormat="1" applyFont="1" applyFill="1" applyBorder="1" applyAlignment="1">
      <alignment horizontal="right" vertical="center"/>
    </xf>
    <xf numFmtId="3" fontId="104" fillId="26" borderId="25" xfId="0" applyNumberFormat="1" applyFont="1" applyFill="1" applyBorder="1" applyAlignment="1">
      <alignment horizontal="right" vertical="center"/>
    </xf>
    <xf numFmtId="165" fontId="140" fillId="26" borderId="14" xfId="0" applyNumberFormat="1" applyFont="1" applyFill="1" applyBorder="1" applyAlignment="1">
      <alignment vertical="center"/>
    </xf>
    <xf numFmtId="3" fontId="104" fillId="26" borderId="11" xfId="0" applyNumberFormat="1" applyFont="1" applyFill="1" applyBorder="1" applyAlignment="1">
      <alignment horizontal="right" vertical="center"/>
    </xf>
    <xf numFmtId="165" fontId="140" fillId="26" borderId="11" xfId="0" applyNumberFormat="1" applyFont="1" applyFill="1" applyBorder="1" applyAlignment="1">
      <alignment vertical="center"/>
    </xf>
    <xf numFmtId="9" fontId="89" fillId="18" borderId="14" xfId="0" applyNumberFormat="1" applyFont="1" applyFill="1" applyBorder="1" applyAlignment="1">
      <alignment horizontal="center" vertical="center" textRotation="90" wrapText="1"/>
    </xf>
    <xf numFmtId="0" fontId="88" fillId="3" borderId="11" xfId="0" applyFont="1" applyFill="1" applyBorder="1" applyAlignment="1">
      <alignment horizontal="center" vertical="center"/>
    </xf>
    <xf numFmtId="0" fontId="41" fillId="0" borderId="66" xfId="0" applyFont="1" applyBorder="1" applyAlignment="1">
      <alignment horizontal="right" vertical="center"/>
    </xf>
    <xf numFmtId="0" fontId="41" fillId="0" borderId="12" xfId="0" applyFont="1" applyBorder="1" applyAlignment="1">
      <alignment horizontal="right" vertical="center"/>
    </xf>
    <xf numFmtId="0" fontId="41" fillId="0" borderId="37" xfId="0" applyFont="1" applyFill="1" applyBorder="1" applyAlignment="1">
      <alignment horizontal="right" vertical="center"/>
    </xf>
    <xf numFmtId="0" fontId="41" fillId="0" borderId="31" xfId="0" applyFont="1" applyFill="1" applyBorder="1" applyAlignment="1">
      <alignment horizontal="right" vertical="center"/>
    </xf>
    <xf numFmtId="46" fontId="24" fillId="6" borderId="5" xfId="0" applyNumberFormat="1" applyFont="1" applyFill="1" applyBorder="1" applyAlignment="1">
      <alignment horizontal="right" vertical="center"/>
    </xf>
    <xf numFmtId="0" fontId="41" fillId="6" borderId="22" xfId="0" applyFont="1" applyFill="1" applyBorder="1" applyAlignment="1">
      <alignment vertical="center"/>
    </xf>
    <xf numFmtId="0" fontId="41" fillId="6" borderId="31" xfId="0" applyFont="1" applyFill="1" applyBorder="1" applyAlignment="1">
      <alignment vertical="center"/>
    </xf>
    <xf numFmtId="0" fontId="41" fillId="6" borderId="37" xfId="0" applyFont="1" applyFill="1" applyBorder="1" applyAlignment="1">
      <alignment vertical="center"/>
    </xf>
    <xf numFmtId="0" fontId="41" fillId="6" borderId="45" xfId="0" applyFont="1" applyFill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41" fillId="0" borderId="54" xfId="0" applyFont="1" applyBorder="1" applyAlignment="1">
      <alignment vertical="center"/>
    </xf>
    <xf numFmtId="0" fontId="41" fillId="6" borderId="23" xfId="0" applyFont="1" applyFill="1" applyBorder="1" applyAlignment="1">
      <alignment vertical="center"/>
    </xf>
    <xf numFmtId="0" fontId="41" fillId="6" borderId="32" xfId="0" applyFont="1" applyFill="1" applyBorder="1" applyAlignment="1">
      <alignment vertical="center"/>
    </xf>
    <xf numFmtId="0" fontId="41" fillId="6" borderId="20" xfId="0" applyFont="1" applyFill="1" applyBorder="1" applyAlignment="1">
      <alignment vertical="center"/>
    </xf>
    <xf numFmtId="0" fontId="41" fillId="6" borderId="46" xfId="0" applyFont="1" applyFill="1" applyBorder="1" applyAlignment="1">
      <alignment vertical="center"/>
    </xf>
    <xf numFmtId="0" fontId="41" fillId="0" borderId="50" xfId="0" applyFont="1" applyBorder="1" applyAlignment="1">
      <alignment horizontal="right" vertical="center"/>
    </xf>
    <xf numFmtId="0" fontId="41" fillId="0" borderId="46" xfId="0" applyFont="1" applyBorder="1" applyAlignment="1">
      <alignment horizontal="right" vertical="center"/>
    </xf>
    <xf numFmtId="0" fontId="41" fillId="0" borderId="62" xfId="0" applyFont="1" applyBorder="1" applyAlignment="1">
      <alignment horizontal="right" vertical="center"/>
    </xf>
    <xf numFmtId="46" fontId="24" fillId="0" borderId="23" xfId="0" applyNumberFormat="1" applyFont="1" applyBorder="1" applyAlignment="1">
      <alignment horizontal="right" vertical="center"/>
    </xf>
    <xf numFmtId="46" fontId="24" fillId="0" borderId="20" xfId="0" applyNumberFormat="1" applyFont="1" applyBorder="1" applyAlignment="1">
      <alignment horizontal="right" vertical="center"/>
    </xf>
    <xf numFmtId="46" fontId="24" fillId="0" borderId="46" xfId="0" applyNumberFormat="1" applyFont="1" applyBorder="1" applyAlignment="1">
      <alignment horizontal="right" vertical="center"/>
    </xf>
    <xf numFmtId="46" fontId="24" fillId="0" borderId="53" xfId="0" applyNumberFormat="1" applyFont="1" applyBorder="1" applyAlignment="1">
      <alignment horizontal="right" vertical="center"/>
    </xf>
    <xf numFmtId="46" fontId="24" fillId="6" borderId="62" xfId="0" applyNumberFormat="1" applyFont="1" applyFill="1" applyBorder="1" applyAlignment="1">
      <alignment horizontal="right" vertical="center"/>
    </xf>
    <xf numFmtId="0" fontId="41" fillId="0" borderId="29" xfId="0" applyFont="1" applyBorder="1" applyAlignment="1">
      <alignment horizontal="right" vertical="center"/>
    </xf>
    <xf numFmtId="0" fontId="41" fillId="0" borderId="67" xfId="0" applyFont="1" applyBorder="1" applyAlignment="1">
      <alignment horizontal="right" vertical="center"/>
    </xf>
    <xf numFmtId="46" fontId="24" fillId="0" borderId="7" xfId="0" applyNumberFormat="1" applyFont="1" applyBorder="1" applyAlignment="1">
      <alignment horizontal="right" vertical="center"/>
    </xf>
    <xf numFmtId="0" fontId="41" fillId="0" borderId="20" xfId="0" applyFont="1" applyFill="1" applyBorder="1" applyAlignment="1">
      <alignment horizontal="right" vertical="center"/>
    </xf>
    <xf numFmtId="0" fontId="41" fillId="0" borderId="32" xfId="0" applyFont="1" applyFill="1" applyBorder="1" applyAlignment="1">
      <alignment horizontal="right" vertical="center"/>
    </xf>
    <xf numFmtId="46" fontId="24" fillId="0" borderId="5" xfId="0" applyNumberFormat="1" applyFont="1" applyBorder="1" applyAlignment="1">
      <alignment horizontal="right" vertical="center"/>
    </xf>
    <xf numFmtId="0" fontId="33" fillId="0" borderId="25" xfId="0" applyFont="1" applyBorder="1" applyAlignment="1">
      <alignment vertical="center"/>
    </xf>
    <xf numFmtId="0" fontId="33" fillId="0" borderId="58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15" xfId="0" applyFont="1" applyBorder="1" applyAlignment="1">
      <alignment vertical="center"/>
    </xf>
    <xf numFmtId="0" fontId="42" fillId="0" borderId="23" xfId="0" applyFont="1" applyBorder="1" applyAlignment="1">
      <alignment horizontal="right" vertical="center"/>
    </xf>
    <xf numFmtId="0" fontId="42" fillId="0" borderId="20" xfId="0" applyFont="1" applyBorder="1" applyAlignment="1">
      <alignment horizontal="right" vertical="center"/>
    </xf>
    <xf numFmtId="0" fontId="40" fillId="0" borderId="44" xfId="0" applyFont="1" applyBorder="1" applyAlignment="1">
      <alignment horizontal="right" vertical="center"/>
    </xf>
    <xf numFmtId="0" fontId="42" fillId="0" borderId="45" xfId="0" applyFont="1" applyBorder="1" applyAlignment="1">
      <alignment horizontal="right" vertical="center"/>
    </xf>
    <xf numFmtId="0" fontId="42" fillId="0" borderId="46" xfId="0" applyFont="1" applyBorder="1" applyAlignment="1">
      <alignment horizontal="right" vertical="center"/>
    </xf>
    <xf numFmtId="0" fontId="42" fillId="0" borderId="53" xfId="0" applyFont="1" applyBorder="1" applyAlignment="1">
      <alignment horizontal="right" vertical="center"/>
    </xf>
    <xf numFmtId="0" fontId="42" fillId="0" borderId="62" xfId="0" applyFont="1" applyBorder="1" applyAlignment="1">
      <alignment horizontal="right" vertical="center"/>
    </xf>
    <xf numFmtId="0" fontId="143" fillId="0" borderId="61" xfId="0" applyFont="1" applyBorder="1" applyAlignment="1">
      <alignment horizontal="right" vertical="center"/>
    </xf>
    <xf numFmtId="0" fontId="39" fillId="0" borderId="18" xfId="0" applyFont="1" applyFill="1" applyBorder="1" applyAlignment="1">
      <alignment horizontal="right" vertical="center"/>
    </xf>
    <xf numFmtId="0" fontId="40" fillId="0" borderId="21" xfId="0" applyFont="1" applyFill="1" applyBorder="1" applyAlignment="1">
      <alignment horizontal="right" vertical="center"/>
    </xf>
    <xf numFmtId="0" fontId="41" fillId="0" borderId="22" xfId="0" applyFont="1" applyFill="1" applyBorder="1" applyAlignment="1">
      <alignment horizontal="right" vertical="center"/>
    </xf>
    <xf numFmtId="0" fontId="42" fillId="0" borderId="22" xfId="0" applyFont="1" applyFill="1" applyBorder="1" applyAlignment="1">
      <alignment horizontal="right" vertical="center"/>
    </xf>
    <xf numFmtId="0" fontId="42" fillId="0" borderId="23" xfId="0" applyFont="1" applyFill="1" applyBorder="1" applyAlignment="1">
      <alignment horizontal="right" vertical="center"/>
    </xf>
    <xf numFmtId="0" fontId="39" fillId="0" borderId="34" xfId="0" applyFont="1" applyFill="1" applyBorder="1" applyAlignment="1">
      <alignment horizontal="right" vertical="center"/>
    </xf>
    <xf numFmtId="0" fontId="42" fillId="0" borderId="37" xfId="0" applyFont="1" applyFill="1" applyBorder="1" applyAlignment="1">
      <alignment horizontal="right" vertical="center"/>
    </xf>
    <xf numFmtId="0" fontId="42" fillId="0" borderId="20" xfId="0" applyFont="1" applyFill="1" applyBorder="1" applyAlignment="1">
      <alignment horizontal="right" vertical="center"/>
    </xf>
    <xf numFmtId="0" fontId="39" fillId="0" borderId="42" xfId="0" applyFont="1" applyFill="1" applyBorder="1" applyAlignment="1">
      <alignment horizontal="right" vertical="center"/>
    </xf>
    <xf numFmtId="0" fontId="40" fillId="0" borderId="44" xfId="0" applyFont="1" applyFill="1" applyBorder="1" applyAlignment="1">
      <alignment horizontal="right" vertical="center"/>
    </xf>
    <xf numFmtId="0" fontId="41" fillId="0" borderId="45" xfId="0" applyFont="1" applyFill="1" applyBorder="1" applyAlignment="1">
      <alignment horizontal="right" vertical="center"/>
    </xf>
    <xf numFmtId="0" fontId="42" fillId="0" borderId="45" xfId="0" applyFont="1" applyFill="1" applyBorder="1" applyAlignment="1">
      <alignment horizontal="right" vertical="center"/>
    </xf>
    <xf numFmtId="0" fontId="42" fillId="0" borderId="46" xfId="0" applyFont="1" applyFill="1" applyBorder="1" applyAlignment="1">
      <alignment horizontal="right" vertical="center"/>
    </xf>
    <xf numFmtId="0" fontId="39" fillId="0" borderId="49" xfId="0" applyFont="1" applyFill="1" applyBorder="1" applyAlignment="1">
      <alignment horizontal="right" vertical="center"/>
    </xf>
    <xf numFmtId="0" fontId="40" fillId="0" borderId="51" xfId="0" applyFont="1" applyFill="1" applyBorder="1" applyAlignment="1">
      <alignment horizontal="right" vertical="center"/>
    </xf>
    <xf numFmtId="0" fontId="41" fillId="0" borderId="7" xfId="0" applyFont="1" applyFill="1" applyBorder="1" applyAlignment="1">
      <alignment horizontal="right" vertical="center"/>
    </xf>
    <xf numFmtId="0" fontId="42" fillId="0" borderId="7" xfId="0" applyFont="1" applyFill="1" applyBorder="1" applyAlignment="1">
      <alignment horizontal="right" vertical="center"/>
    </xf>
    <xf numFmtId="0" fontId="40" fillId="0" borderId="52" xfId="0" applyFont="1" applyFill="1" applyBorder="1" applyAlignment="1">
      <alignment horizontal="right" vertical="center"/>
    </xf>
    <xf numFmtId="0" fontId="42" fillId="0" borderId="53" xfId="0" applyFont="1" applyFill="1" applyBorder="1" applyAlignment="1">
      <alignment horizontal="right" vertical="center"/>
    </xf>
    <xf numFmtId="0" fontId="42" fillId="0" borderId="54" xfId="0" applyFont="1" applyFill="1" applyBorder="1" applyAlignment="1">
      <alignment horizontal="right" vertical="center"/>
    </xf>
    <xf numFmtId="0" fontId="143" fillId="0" borderId="21" xfId="0" applyFont="1" applyFill="1" applyBorder="1" applyAlignment="1">
      <alignment horizontal="right" vertical="center"/>
    </xf>
    <xf numFmtId="0" fontId="39" fillId="0" borderId="21" xfId="0" applyFont="1" applyFill="1" applyBorder="1" applyAlignment="1">
      <alignment horizontal="right" vertical="center"/>
    </xf>
    <xf numFmtId="0" fontId="143" fillId="0" borderId="36" xfId="0" applyFont="1" applyFill="1" applyBorder="1" applyAlignment="1">
      <alignment horizontal="right" vertical="center"/>
    </xf>
    <xf numFmtId="0" fontId="39" fillId="0" borderId="36" xfId="0" applyFont="1" applyFill="1" applyBorder="1" applyAlignment="1">
      <alignment horizontal="right" vertical="center"/>
    </xf>
    <xf numFmtId="0" fontId="143" fillId="0" borderId="44" xfId="0" applyFont="1" applyFill="1" applyBorder="1" applyAlignment="1">
      <alignment horizontal="right" vertical="center"/>
    </xf>
    <xf numFmtId="0" fontId="39" fillId="0" borderId="44" xfId="0" applyFont="1" applyFill="1" applyBorder="1" applyAlignment="1">
      <alignment horizontal="right" vertical="center"/>
    </xf>
    <xf numFmtId="0" fontId="30" fillId="3" borderId="15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3" fontId="59" fillId="3" borderId="15" xfId="0" applyNumberFormat="1" applyFont="1" applyFill="1" applyBorder="1" applyAlignment="1">
      <alignment horizontal="center" vertical="center"/>
    </xf>
    <xf numFmtId="0" fontId="39" fillId="0" borderId="19" xfId="0" applyFont="1" applyBorder="1" applyAlignment="1">
      <alignment horizontal="right" vertical="center"/>
    </xf>
    <xf numFmtId="165" fontId="43" fillId="2" borderId="110" xfId="0" applyNumberFormat="1" applyFont="1" applyFill="1" applyBorder="1" applyAlignment="1">
      <alignment vertical="center"/>
    </xf>
    <xf numFmtId="0" fontId="44" fillId="2" borderId="25" xfId="0" applyFont="1" applyFill="1" applyBorder="1" applyAlignment="1">
      <alignment vertical="center"/>
    </xf>
    <xf numFmtId="165" fontId="44" fillId="2" borderId="110" xfId="0" applyNumberFormat="1" applyFont="1" applyFill="1" applyBorder="1" applyAlignment="1">
      <alignment vertical="center"/>
    </xf>
    <xf numFmtId="0" fontId="45" fillId="2" borderId="25" xfId="0" applyFont="1" applyFill="1" applyBorder="1" applyAlignment="1">
      <alignment vertical="center"/>
    </xf>
    <xf numFmtId="0" fontId="43" fillId="6" borderId="58" xfId="0" applyFont="1" applyFill="1" applyBorder="1" applyAlignment="1">
      <alignment vertical="center"/>
    </xf>
    <xf numFmtId="165" fontId="43" fillId="2" borderId="29" xfId="0" applyNumberFormat="1" applyFont="1" applyFill="1" applyBorder="1" applyAlignment="1">
      <alignment vertical="center"/>
    </xf>
    <xf numFmtId="0" fontId="44" fillId="2" borderId="58" xfId="0" applyFont="1" applyFill="1" applyBorder="1" applyAlignment="1">
      <alignment vertical="center"/>
    </xf>
    <xf numFmtId="165" fontId="44" fillId="2" borderId="29" xfId="0" applyNumberFormat="1" applyFont="1" applyFill="1" applyBorder="1" applyAlignment="1">
      <alignment vertical="center"/>
    </xf>
    <xf numFmtId="0" fontId="45" fillId="2" borderId="58" xfId="0" applyFont="1" applyFill="1" applyBorder="1" applyAlignment="1">
      <alignment vertical="center"/>
    </xf>
    <xf numFmtId="165" fontId="45" fillId="2" borderId="38" xfId="0" applyNumberFormat="1" applyFont="1" applyFill="1" applyBorder="1" applyAlignment="1">
      <alignment vertical="center"/>
    </xf>
    <xf numFmtId="0" fontId="39" fillId="0" borderId="43" xfId="0" applyFont="1" applyBorder="1" applyAlignment="1">
      <alignment horizontal="right" vertical="center"/>
    </xf>
    <xf numFmtId="165" fontId="43" fillId="2" borderId="111" xfId="0" applyNumberFormat="1" applyFont="1" applyFill="1" applyBorder="1" applyAlignment="1">
      <alignment vertical="center"/>
    </xf>
    <xf numFmtId="0" fontId="44" fillId="2" borderId="39" xfId="0" applyFont="1" applyFill="1" applyBorder="1" applyAlignment="1">
      <alignment vertical="center"/>
    </xf>
    <xf numFmtId="165" fontId="44" fillId="2" borderId="111" xfId="0" applyNumberFormat="1" applyFont="1" applyFill="1" applyBorder="1" applyAlignment="1">
      <alignment vertical="center"/>
    </xf>
    <xf numFmtId="0" fontId="45" fillId="2" borderId="39" xfId="0" applyFont="1" applyFill="1" applyBorder="1" applyAlignment="1">
      <alignment vertical="center"/>
    </xf>
    <xf numFmtId="0" fontId="43" fillId="6" borderId="15" xfId="0" applyFont="1" applyFill="1" applyBorder="1" applyAlignment="1">
      <alignment vertical="center"/>
    </xf>
    <xf numFmtId="165" fontId="43" fillId="2" borderId="0" xfId="0" applyNumberFormat="1" applyFont="1" applyFill="1" applyAlignment="1">
      <alignment vertical="center"/>
    </xf>
    <xf numFmtId="0" fontId="44" fillId="2" borderId="15" xfId="0" applyFont="1" applyFill="1" applyBorder="1" applyAlignment="1">
      <alignment vertical="center"/>
    </xf>
    <xf numFmtId="165" fontId="44" fillId="2" borderId="0" xfId="0" applyNumberFormat="1" applyFont="1" applyFill="1" applyAlignment="1">
      <alignment vertical="center"/>
    </xf>
    <xf numFmtId="0" fontId="45" fillId="2" borderId="15" xfId="0" applyFont="1" applyFill="1" applyBorder="1" applyAlignment="1">
      <alignment vertical="center"/>
    </xf>
    <xf numFmtId="165" fontId="45" fillId="2" borderId="7" xfId="0" applyNumberFormat="1" applyFont="1" applyFill="1" applyBorder="1" applyAlignment="1">
      <alignment vertical="center"/>
    </xf>
    <xf numFmtId="165" fontId="43" fillId="0" borderId="110" xfId="0" applyNumberFormat="1" applyFont="1" applyBorder="1" applyAlignment="1">
      <alignment vertical="center"/>
    </xf>
    <xf numFmtId="0" fontId="44" fillId="0" borderId="25" xfId="0" applyFont="1" applyBorder="1" applyAlignment="1">
      <alignment vertical="center"/>
    </xf>
    <xf numFmtId="165" fontId="44" fillId="0" borderId="110" xfId="0" applyNumberFormat="1" applyFont="1" applyBorder="1" applyAlignment="1">
      <alignment vertical="center"/>
    </xf>
    <xf numFmtId="0" fontId="45" fillId="0" borderId="25" xfId="0" applyFont="1" applyBorder="1" applyAlignment="1">
      <alignment vertical="center"/>
    </xf>
    <xf numFmtId="165" fontId="45" fillId="0" borderId="26" xfId="0" applyNumberFormat="1" applyFont="1" applyBorder="1" applyAlignment="1">
      <alignment vertical="center"/>
    </xf>
    <xf numFmtId="165" fontId="43" fillId="0" borderId="29" xfId="0" applyNumberFormat="1" applyFont="1" applyBorder="1" applyAlignment="1">
      <alignment vertical="center"/>
    </xf>
    <xf numFmtId="0" fontId="44" fillId="0" borderId="58" xfId="0" applyFont="1" applyBorder="1" applyAlignment="1">
      <alignment vertical="center"/>
    </xf>
    <xf numFmtId="165" fontId="44" fillId="0" borderId="29" xfId="0" applyNumberFormat="1" applyFont="1" applyBorder="1" applyAlignment="1">
      <alignment vertical="center"/>
    </xf>
    <xf numFmtId="0" fontId="45" fillId="0" borderId="58" xfId="0" applyFont="1" applyBorder="1" applyAlignment="1">
      <alignment vertical="center"/>
    </xf>
    <xf numFmtId="165" fontId="45" fillId="0" borderId="38" xfId="0" applyNumberFormat="1" applyFont="1" applyBorder="1" applyAlignment="1">
      <alignment vertical="center"/>
    </xf>
    <xf numFmtId="165" fontId="43" fillId="0" borderId="111" xfId="0" applyNumberFormat="1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165" fontId="44" fillId="0" borderId="111" xfId="0" applyNumberFormat="1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165" fontId="45" fillId="0" borderId="40" xfId="0" applyNumberFormat="1" applyFont="1" applyBorder="1" applyAlignment="1">
      <alignment vertical="center"/>
    </xf>
    <xf numFmtId="0" fontId="43" fillId="6" borderId="14" xfId="0" applyFont="1" applyFill="1" applyBorder="1" applyAlignment="1">
      <alignment vertical="center"/>
    </xf>
    <xf numFmtId="0" fontId="44" fillId="2" borderId="10" xfId="0" applyFont="1" applyFill="1" applyBorder="1" applyAlignment="1">
      <alignment vertical="center"/>
    </xf>
    <xf numFmtId="0" fontId="45" fillId="2" borderId="10" xfId="0" applyFont="1" applyFill="1" applyBorder="1" applyAlignment="1">
      <alignment vertical="center"/>
    </xf>
    <xf numFmtId="0" fontId="143" fillId="0" borderId="51" xfId="0" applyFont="1" applyFill="1" applyBorder="1" applyAlignment="1">
      <alignment horizontal="right" vertical="center"/>
    </xf>
    <xf numFmtId="3" fontId="69" fillId="3" borderId="14" xfId="0" applyNumberFormat="1" applyFont="1" applyFill="1" applyBorder="1" applyAlignment="1">
      <alignment horizontal="center" vertical="center"/>
    </xf>
    <xf numFmtId="3" fontId="146" fillId="3" borderId="14" xfId="0" applyNumberFormat="1" applyFont="1" applyFill="1" applyBorder="1" applyAlignment="1">
      <alignment horizontal="center" vertical="center"/>
    </xf>
    <xf numFmtId="3" fontId="147" fillId="3" borderId="14" xfId="0" applyNumberFormat="1" applyFont="1" applyFill="1" applyBorder="1" applyAlignment="1">
      <alignment horizontal="center" vertical="center"/>
    </xf>
    <xf numFmtId="3" fontId="102" fillId="3" borderId="25" xfId="0" applyNumberFormat="1" applyFont="1" applyFill="1" applyBorder="1" applyAlignment="1">
      <alignment horizontal="center" vertical="center"/>
    </xf>
    <xf numFmtId="46" fontId="64" fillId="0" borderId="52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horizontal="right" vertical="center"/>
    </xf>
    <xf numFmtId="0" fontId="52" fillId="0" borderId="42" xfId="0" applyFont="1" applyBorder="1" applyAlignment="1">
      <alignment horizontal="right" vertical="center"/>
    </xf>
    <xf numFmtId="46" fontId="148" fillId="0" borderId="49" xfId="0" applyNumberFormat="1" applyFont="1" applyBorder="1" applyAlignment="1">
      <alignment horizontal="right" vertical="center"/>
    </xf>
    <xf numFmtId="0" fontId="52" fillId="6" borderId="42" xfId="0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58" fillId="3" borderId="4" xfId="0" applyFont="1" applyFill="1" applyBorder="1" applyAlignment="1">
      <alignment horizontal="center" vertical="center" wrapText="1"/>
    </xf>
    <xf numFmtId="0" fontId="58" fillId="3" borderId="0" xfId="0" applyFont="1" applyFill="1" applyAlignment="1">
      <alignment horizontal="center" vertical="center" wrapText="1"/>
    </xf>
    <xf numFmtId="0" fontId="57" fillId="0" borderId="8" xfId="0" applyFont="1" applyBorder="1" applyAlignment="1">
      <alignment horizontal="left" vertical="center"/>
    </xf>
    <xf numFmtId="0" fontId="57" fillId="0" borderId="9" xfId="0" applyFont="1" applyBorder="1" applyAlignment="1">
      <alignment horizontal="left" vertical="center"/>
    </xf>
    <xf numFmtId="0" fontId="58" fillId="3" borderId="8" xfId="0" applyFont="1" applyFill="1" applyBorder="1" applyAlignment="1">
      <alignment horizontal="center" vertical="center" wrapText="1"/>
    </xf>
    <xf numFmtId="0" fontId="58" fillId="3" borderId="10" xfId="0" applyFont="1" applyFill="1" applyBorder="1" applyAlignment="1">
      <alignment horizontal="center" vertical="center" wrapText="1"/>
    </xf>
    <xf numFmtId="0" fontId="33" fillId="6" borderId="18" xfId="0" applyFont="1" applyFill="1" applyBorder="1" applyAlignment="1">
      <alignment horizontal="left" vertical="center"/>
    </xf>
    <xf numFmtId="0" fontId="33" fillId="6" borderId="22" xfId="0" applyFont="1" applyFill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33" fillId="0" borderId="33" xfId="0" applyFont="1" applyBorder="1" applyAlignment="1">
      <alignment horizontal="left" vertical="center"/>
    </xf>
    <xf numFmtId="0" fontId="33" fillId="0" borderId="41" xfId="0" applyFont="1" applyBorder="1" applyAlignment="1">
      <alignment horizontal="left" vertical="center"/>
    </xf>
    <xf numFmtId="0" fontId="33" fillId="6" borderId="41" xfId="0" applyFont="1" applyFill="1" applyBorder="1" applyAlignment="1">
      <alignment horizontal="left" vertical="center"/>
    </xf>
    <xf numFmtId="0" fontId="33" fillId="6" borderId="40" xfId="0" applyFont="1" applyFill="1" applyBorder="1" applyAlignment="1">
      <alignment horizontal="left" vertical="center"/>
    </xf>
    <xf numFmtId="0" fontId="33" fillId="6" borderId="8" xfId="0" applyFont="1" applyFill="1" applyBorder="1" applyAlignment="1">
      <alignment horizontal="left" vertical="center"/>
    </xf>
    <xf numFmtId="0" fontId="33" fillId="6" borderId="10" xfId="0" applyFont="1" applyFill="1" applyBorder="1" applyAlignment="1">
      <alignment horizontal="left" vertical="center"/>
    </xf>
    <xf numFmtId="0" fontId="33" fillId="0" borderId="33" xfId="0" applyFont="1" applyFill="1" applyBorder="1" applyAlignment="1">
      <alignment horizontal="left" vertical="center"/>
    </xf>
    <xf numFmtId="0" fontId="33" fillId="0" borderId="38" xfId="0" applyFont="1" applyFill="1" applyBorder="1" applyAlignment="1">
      <alignment horizontal="left" vertical="center"/>
    </xf>
    <xf numFmtId="0" fontId="33" fillId="0" borderId="33" xfId="0" applyFont="1" applyFill="1" applyBorder="1" applyAlignment="1">
      <alignment horizontal="left" vertical="center" wrapText="1"/>
    </xf>
    <xf numFmtId="0" fontId="33" fillId="0" borderId="38" xfId="0" applyFont="1" applyFill="1" applyBorder="1" applyAlignment="1">
      <alignment horizontal="left" vertical="center" wrapText="1"/>
    </xf>
    <xf numFmtId="0" fontId="58" fillId="3" borderId="13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8" fillId="0" borderId="47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165" fontId="23" fillId="3" borderId="11" xfId="0" applyNumberFormat="1" applyFont="1" applyFill="1" applyBorder="1" applyAlignment="1">
      <alignment horizontal="center" vertical="center" wrapText="1"/>
    </xf>
    <xf numFmtId="165" fontId="23" fillId="3" borderId="15" xfId="0" applyNumberFormat="1" applyFont="1" applyFill="1" applyBorder="1" applyAlignment="1">
      <alignment horizontal="center" vertical="center" wrapText="1"/>
    </xf>
    <xf numFmtId="165" fontId="23" fillId="3" borderId="16" xfId="0" applyNumberFormat="1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165" fontId="24" fillId="3" borderId="11" xfId="0" applyNumberFormat="1" applyFont="1" applyFill="1" applyBorder="1" applyAlignment="1">
      <alignment horizontal="center" vertical="center" wrapText="1"/>
    </xf>
    <xf numFmtId="165" fontId="24" fillId="3" borderId="15" xfId="0" applyNumberFormat="1" applyFont="1" applyFill="1" applyBorder="1" applyAlignment="1">
      <alignment horizontal="center" vertical="center" wrapText="1"/>
    </xf>
    <xf numFmtId="165" fontId="24" fillId="3" borderId="16" xfId="0" applyNumberFormat="1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165" fontId="22" fillId="3" borderId="3" xfId="0" applyNumberFormat="1" applyFont="1" applyFill="1" applyBorder="1" applyAlignment="1">
      <alignment horizontal="center" vertical="center" wrapText="1"/>
    </xf>
    <xf numFmtId="165" fontId="22" fillId="3" borderId="7" xfId="0" applyNumberFormat="1" applyFont="1" applyFill="1" applyBorder="1" applyAlignment="1">
      <alignment horizontal="center" vertical="center" wrapText="1"/>
    </xf>
    <xf numFmtId="165" fontId="22" fillId="3" borderId="6" xfId="0" applyNumberFormat="1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58" fillId="3" borderId="7" xfId="0" applyFont="1" applyFill="1" applyBorder="1" applyAlignment="1">
      <alignment horizontal="center" vertical="center"/>
    </xf>
    <xf numFmtId="0" fontId="70" fillId="6" borderId="1" xfId="0" applyFont="1" applyFill="1" applyBorder="1" applyAlignment="1">
      <alignment horizontal="center" vertical="center"/>
    </xf>
    <xf numFmtId="0" fontId="70" fillId="6" borderId="4" xfId="0" applyFont="1" applyFill="1" applyBorder="1" applyAlignment="1">
      <alignment horizontal="center" vertical="center"/>
    </xf>
    <xf numFmtId="0" fontId="70" fillId="6" borderId="13" xfId="0" applyFont="1" applyFill="1" applyBorder="1" applyAlignment="1">
      <alignment horizontal="center" vertical="center"/>
    </xf>
    <xf numFmtId="0" fontId="33" fillId="0" borderId="41" xfId="0" applyFont="1" applyFill="1" applyBorder="1" applyAlignment="1">
      <alignment horizontal="left" vertical="center" wrapText="1"/>
    </xf>
    <xf numFmtId="0" fontId="33" fillId="0" borderId="40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3" fillId="6" borderId="33" xfId="0" applyFont="1" applyFill="1" applyBorder="1" applyAlignment="1">
      <alignment horizontal="left" vertical="center"/>
    </xf>
    <xf numFmtId="0" fontId="33" fillId="6" borderId="38" xfId="0" applyFont="1" applyFill="1" applyBorder="1" applyAlignment="1">
      <alignment horizontal="left" vertical="center"/>
    </xf>
    <xf numFmtId="0" fontId="33" fillId="6" borderId="34" xfId="0" applyFont="1" applyFill="1" applyBorder="1" applyAlignment="1">
      <alignment horizontal="left" vertical="center"/>
    </xf>
    <xf numFmtId="0" fontId="33" fillId="6" borderId="37" xfId="0" applyFont="1" applyFill="1" applyBorder="1" applyAlignment="1">
      <alignment horizontal="left" vertical="center"/>
    </xf>
    <xf numFmtId="17" fontId="26" fillId="3" borderId="59" xfId="0" applyNumberFormat="1" applyFont="1" applyFill="1" applyBorder="1" applyAlignment="1">
      <alignment horizontal="center" vertical="center"/>
    </xf>
    <xf numFmtId="17" fontId="26" fillId="3" borderId="60" xfId="0" applyNumberFormat="1" applyFont="1" applyFill="1" applyBorder="1" applyAlignment="1">
      <alignment horizontal="center" vertical="center"/>
    </xf>
    <xf numFmtId="17" fontId="26" fillId="3" borderId="12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106" fillId="0" borderId="1" xfId="0" applyFont="1" applyBorder="1" applyAlignment="1">
      <alignment horizontal="center" vertical="center" wrapText="1"/>
    </xf>
    <xf numFmtId="0" fontId="106" fillId="0" borderId="2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6" fillId="0" borderId="13" xfId="0" applyFont="1" applyBorder="1" applyAlignment="1">
      <alignment horizontal="center" vertical="center"/>
    </xf>
    <xf numFmtId="0" fontId="106" fillId="0" borderId="5" xfId="0" applyFont="1" applyBorder="1" applyAlignment="1">
      <alignment horizontal="center" vertical="center"/>
    </xf>
    <xf numFmtId="17" fontId="109" fillId="3" borderId="11" xfId="0" applyNumberFormat="1" applyFont="1" applyFill="1" applyBorder="1" applyAlignment="1">
      <alignment horizontal="center" vertical="center" wrapText="1"/>
    </xf>
    <xf numFmtId="17" fontId="109" fillId="3" borderId="16" xfId="0" applyNumberFormat="1" applyFont="1" applyFill="1" applyBorder="1" applyAlignment="1">
      <alignment horizontal="center" vertical="center" wrapText="1"/>
    </xf>
    <xf numFmtId="17" fontId="25" fillId="3" borderId="2" xfId="0" applyNumberFormat="1" applyFont="1" applyFill="1" applyBorder="1" applyAlignment="1">
      <alignment horizontal="center" vertical="center"/>
    </xf>
    <xf numFmtId="17" fontId="25" fillId="3" borderId="5" xfId="0" applyNumberFormat="1" applyFont="1" applyFill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3" fontId="136" fillId="0" borderId="13" xfId="0" applyNumberFormat="1" applyFont="1" applyBorder="1" applyAlignment="1">
      <alignment horizontal="center" vertical="center"/>
    </xf>
    <xf numFmtId="3" fontId="136" fillId="0" borderId="5" xfId="0" applyNumberFormat="1" applyFont="1" applyBorder="1" applyAlignment="1">
      <alignment horizontal="center" vertical="center"/>
    </xf>
    <xf numFmtId="3" fontId="136" fillId="0" borderId="6" xfId="0" applyNumberFormat="1" applyFont="1" applyBorder="1" applyAlignment="1">
      <alignment horizontal="center" vertical="center"/>
    </xf>
    <xf numFmtId="0" fontId="39" fillId="17" borderId="8" xfId="0" applyFont="1" applyFill="1" applyBorder="1" applyAlignment="1">
      <alignment horizontal="center" vertical="center"/>
    </xf>
    <xf numFmtId="0" fontId="39" fillId="17" borderId="9" xfId="0" applyFont="1" applyFill="1" applyBorder="1" applyAlignment="1">
      <alignment horizontal="center" vertical="center"/>
    </xf>
    <xf numFmtId="0" fontId="39" fillId="17" borderId="10" xfId="0" applyFont="1" applyFill="1" applyBorder="1" applyAlignment="1">
      <alignment horizontal="center" vertical="center"/>
    </xf>
    <xf numFmtId="17" fontId="84" fillId="0" borderId="0" xfId="0" applyNumberFormat="1" applyFont="1" applyAlignment="1">
      <alignment horizontal="center" vertical="center" wrapText="1"/>
    </xf>
    <xf numFmtId="17" fontId="84" fillId="0" borderId="0" xfId="0" applyNumberFormat="1" applyFont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86" fillId="17" borderId="11" xfId="0" applyFont="1" applyFill="1" applyBorder="1" applyAlignment="1">
      <alignment horizontal="center" vertical="center"/>
    </xf>
    <xf numFmtId="0" fontId="86" fillId="17" borderId="16" xfId="0" applyFont="1" applyFill="1" applyBorder="1" applyAlignment="1">
      <alignment horizontal="center" vertical="center"/>
    </xf>
    <xf numFmtId="49" fontId="33" fillId="17" borderId="8" xfId="0" applyNumberFormat="1" applyFont="1" applyFill="1" applyBorder="1" applyAlignment="1">
      <alignment horizontal="center" vertical="center" textRotation="90" wrapText="1"/>
    </xf>
    <xf numFmtId="49" fontId="33" fillId="17" borderId="10" xfId="0" applyNumberFormat="1" applyFont="1" applyFill="1" applyBorder="1" applyAlignment="1">
      <alignment horizontal="center" vertical="center" textRotation="90" wrapText="1"/>
    </xf>
    <xf numFmtId="49" fontId="33" fillId="15" borderId="8" xfId="0" applyNumberFormat="1" applyFont="1" applyFill="1" applyBorder="1" applyAlignment="1">
      <alignment horizontal="center" vertical="center" textRotation="90" wrapText="1"/>
    </xf>
    <xf numFmtId="49" fontId="33" fillId="15" borderId="10" xfId="0" applyNumberFormat="1" applyFont="1" applyFill="1" applyBorder="1" applyAlignment="1">
      <alignment horizontal="center" vertical="center" textRotation="90" wrapText="1"/>
    </xf>
    <xf numFmtId="49" fontId="88" fillId="19" borderId="8" xfId="0" applyNumberFormat="1" applyFont="1" applyFill="1" applyBorder="1" applyAlignment="1">
      <alignment horizontal="center" vertical="center" textRotation="90" wrapText="1"/>
    </xf>
    <xf numFmtId="49" fontId="88" fillId="19" borderId="10" xfId="0" applyNumberFormat="1" applyFont="1" applyFill="1" applyBorder="1" applyAlignment="1">
      <alignment horizontal="center" vertical="center" textRotation="90" wrapText="1"/>
    </xf>
    <xf numFmtId="166" fontId="95" fillId="16" borderId="29" xfId="4" applyNumberFormat="1" applyFont="1" applyFill="1" applyBorder="1" applyAlignment="1">
      <alignment horizontal="center" vertical="center"/>
    </xf>
    <xf numFmtId="3" fontId="102" fillId="18" borderId="76" xfId="0" applyNumberFormat="1" applyFont="1" applyFill="1" applyBorder="1" applyAlignment="1">
      <alignment horizontal="center" vertical="center"/>
    </xf>
    <xf numFmtId="3" fontId="102" fillId="18" borderId="84" xfId="0" applyNumberFormat="1" applyFont="1" applyFill="1" applyBorder="1" applyAlignment="1">
      <alignment horizontal="center" vertical="center"/>
    </xf>
    <xf numFmtId="9" fontId="103" fillId="18" borderId="77" xfId="0" applyNumberFormat="1" applyFont="1" applyFill="1" applyBorder="1" applyAlignment="1">
      <alignment horizontal="center" vertical="center"/>
    </xf>
    <xf numFmtId="9" fontId="103" fillId="18" borderId="85" xfId="0" applyNumberFormat="1" applyFont="1" applyFill="1" applyBorder="1" applyAlignment="1">
      <alignment horizontal="center" vertical="center"/>
    </xf>
    <xf numFmtId="3" fontId="142" fillId="18" borderId="80" xfId="0" applyNumberFormat="1" applyFont="1" applyFill="1" applyBorder="1" applyAlignment="1">
      <alignment horizontal="center" vertical="center"/>
    </xf>
    <xf numFmtId="3" fontId="142" fillId="18" borderId="81" xfId="0" applyNumberFormat="1" applyFont="1" applyFill="1" applyBorder="1" applyAlignment="1">
      <alignment horizontal="center" vertical="center"/>
    </xf>
    <xf numFmtId="3" fontId="142" fillId="18" borderId="82" xfId="0" applyNumberFormat="1" applyFont="1" applyFill="1" applyBorder="1" applyAlignment="1">
      <alignment horizontal="center" vertical="center"/>
    </xf>
    <xf numFmtId="49" fontId="105" fillId="0" borderId="0" xfId="0" applyNumberFormat="1" applyFont="1" applyAlignment="1">
      <alignment horizontal="center"/>
    </xf>
    <xf numFmtId="0" fontId="105" fillId="0" borderId="0" xfId="0" applyFont="1" applyAlignment="1">
      <alignment horizontal="center"/>
    </xf>
    <xf numFmtId="0" fontId="104" fillId="18" borderId="79" xfId="0" applyFont="1" applyFill="1" applyBorder="1" applyAlignment="1">
      <alignment horizontal="center" vertical="center"/>
    </xf>
  </cellXfs>
  <cellStyles count="5">
    <cellStyle name="Millares 2" xfId="4"/>
    <cellStyle name="Normal" xfId="0" builtinId="0"/>
    <cellStyle name="Normal 2" xfId="2"/>
    <cellStyle name="Normal 2 2" xfId="3"/>
    <cellStyle name="Porcentaje" xfId="1" builtinId="5"/>
  </cellStyles>
  <dxfs count="98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/>
              <a:t>ACUMULADO DE DISTRIBUCIÓN</a:t>
            </a:r>
            <a:r>
              <a:rPr lang="es-MX" sz="1800" b="1" baseline="0"/>
              <a:t> DE VÍCTIMAS DE CARPETAS JUDICIALIZADAS EN EL ESTADO DE MORELOS</a:t>
            </a:r>
            <a:endParaRPr lang="es-MX" sz="18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57586844631568"/>
          <c:y val="0.1413986252224429"/>
          <c:w val="0.82930489662409157"/>
          <c:h val="0.809177991606553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CDF-45F3-9E6A-923D27E25E66}"/>
              </c:ext>
            </c:extLst>
          </c:dPt>
          <c:dPt>
            <c:idx val="1"/>
            <c:invertIfNegative val="0"/>
            <c:bubble3D val="0"/>
            <c:spPr>
              <a:solidFill>
                <a:srgbClr val="FB35D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CDF-45F3-9E6A-923D27E25E66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CDF-45F3-9E6A-923D27E25E6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CDF-45F3-9E6A-923D27E25E66}"/>
              </c:ext>
            </c:extLst>
          </c:dPt>
          <c:dPt>
            <c:idx val="4"/>
            <c:invertIfNegative val="0"/>
            <c:bubble3D val="0"/>
            <c:spPr>
              <a:solidFill>
                <a:srgbClr val="F8B2F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CDF-45F3-9E6A-923D27E25E6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CDF-45F3-9E6A-923D27E25E66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CDF-45F3-9E6A-923D27E25E66}"/>
              </c:ext>
            </c:extLst>
          </c:dPt>
          <c:dPt>
            <c:idx val="7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CDF-45F3-9E6A-923D27E25E66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CDF-45F3-9E6A-923D27E25E6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DF-45F3-9E6A-923D27E25E66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CDF-45F3-9E6A-923D27E25E66}"/>
              </c:ext>
            </c:extLst>
          </c:dPt>
          <c:dPt>
            <c:idx val="11"/>
            <c:invertIfNegative val="0"/>
            <c:bubble3D val="0"/>
            <c:spPr>
              <a:pattFill prst="pct20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CDF-45F3-9E6A-923D27E25E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'VICTIMAS_A1_ 2023'!$C$6:$C$17</c:f>
              <c:strCache>
                <c:ptCount val="12"/>
                <c:pt idx="0">
                  <c:v>MASCULINO</c:v>
                </c:pt>
                <c:pt idx="1">
                  <c:v>FEMENINA</c:v>
                </c:pt>
                <c:pt idx="2">
                  <c:v>LGBTIQ+</c:v>
                </c:pt>
                <c:pt idx="3">
                  <c:v>MENOR VÍCTIMA MASCULINO</c:v>
                </c:pt>
                <c:pt idx="4">
                  <c:v>MENOR VÍCTIMA FEMENINA</c:v>
                </c:pt>
                <c:pt idx="5">
                  <c:v>MENOR DE IDENTIDAD RESERVADA</c:v>
                </c:pt>
                <c:pt idx="6">
                  <c:v>ANIMAL DOMÉSTICO</c:v>
                </c:pt>
                <c:pt idx="7">
                  <c:v>PERSONA PARTICULAR</c:v>
                </c:pt>
                <c:pt idx="8">
                  <c:v>EL ESTADO</c:v>
                </c:pt>
                <c:pt idx="9">
                  <c:v>LA SOCIEDAD</c:v>
                </c:pt>
                <c:pt idx="10">
                  <c:v>NO ESPECIFICADA</c:v>
                </c:pt>
                <c:pt idx="11">
                  <c:v>DE IDENTIDAD RESERVADA</c:v>
                </c:pt>
              </c:strCache>
            </c:strRef>
          </c:cat>
          <c:val>
            <c:numRef>
              <c:f>'VICTIMAS_A1_ 2023'!$AT$6:$AT$17</c:f>
              <c:numCache>
                <c:formatCode>#,##0</c:formatCode>
                <c:ptCount val="12"/>
                <c:pt idx="0">
                  <c:v>1047</c:v>
                </c:pt>
                <c:pt idx="1">
                  <c:v>1371</c:v>
                </c:pt>
                <c:pt idx="2">
                  <c:v>0</c:v>
                </c:pt>
                <c:pt idx="3">
                  <c:v>75</c:v>
                </c:pt>
                <c:pt idx="4">
                  <c:v>144</c:v>
                </c:pt>
                <c:pt idx="5">
                  <c:v>134</c:v>
                </c:pt>
                <c:pt idx="6">
                  <c:v>19</c:v>
                </c:pt>
                <c:pt idx="7">
                  <c:v>206</c:v>
                </c:pt>
                <c:pt idx="8">
                  <c:v>55</c:v>
                </c:pt>
                <c:pt idx="9">
                  <c:v>582</c:v>
                </c:pt>
                <c:pt idx="10">
                  <c:v>223</c:v>
                </c:pt>
                <c:pt idx="11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4CDF-45F3-9E6A-923D27E25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3271016"/>
        <c:axId val="431094360"/>
      </c:barChart>
      <c:catAx>
        <c:axId val="423271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1094360"/>
        <c:crosses val="autoZero"/>
        <c:auto val="1"/>
        <c:lblAlgn val="ctr"/>
        <c:lblOffset val="100"/>
        <c:noMultiLvlLbl val="0"/>
      </c:catAx>
      <c:valAx>
        <c:axId val="43109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3271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159727</xdr:colOff>
      <xdr:row>0</xdr:row>
      <xdr:rowOff>35857</xdr:rowOff>
    </xdr:from>
    <xdr:to>
      <xdr:col>54</xdr:col>
      <xdr:colOff>643822</xdr:colOff>
      <xdr:row>3</xdr:row>
      <xdr:rowOff>271826</xdr:rowOff>
    </xdr:to>
    <xdr:pic>
      <xdr:nvPicPr>
        <xdr:cNvPr id="2" name="Picture 2" descr="LOGOS (2)">
          <a:extLst>
            <a:ext uri="{FF2B5EF4-FFF2-40B4-BE49-F238E27FC236}">
              <a16:creationId xmlns="" xmlns:a16="http://schemas.microsoft.com/office/drawing/2014/main" id="{680FF2F5-4CD7-41AC-8CBC-CB48A150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21421" y="35857"/>
          <a:ext cx="1272988" cy="109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443750</xdr:colOff>
      <xdr:row>0</xdr:row>
      <xdr:rowOff>78019</xdr:rowOff>
    </xdr:from>
    <xdr:to>
      <xdr:col>5</xdr:col>
      <xdr:colOff>770963</xdr:colOff>
      <xdr:row>7</xdr:row>
      <xdr:rowOff>35860</xdr:rowOff>
    </xdr:to>
    <xdr:pic>
      <xdr:nvPicPr>
        <xdr:cNvPr id="3" name="Picture 15" descr="final-01-01">
          <a:extLst>
            <a:ext uri="{FF2B5EF4-FFF2-40B4-BE49-F238E27FC236}">
              <a16:creationId xmlns="" xmlns:a16="http://schemas.microsoft.com/office/drawing/2014/main" id="{94B6414E-6CB5-4785-AB4B-4B2661BB5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1070" y="78019"/>
          <a:ext cx="1584513" cy="1733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113120</xdr:colOff>
      <xdr:row>0</xdr:row>
      <xdr:rowOff>76201</xdr:rowOff>
    </xdr:from>
    <xdr:to>
      <xdr:col>2</xdr:col>
      <xdr:colOff>457200</xdr:colOff>
      <xdr:row>2</xdr:row>
      <xdr:rowOff>224302</xdr:rowOff>
    </xdr:to>
    <xdr:pic>
      <xdr:nvPicPr>
        <xdr:cNvPr id="2" name="Picture 15" descr="final-01-01">
          <a:extLst>
            <a:ext uri="{FF2B5EF4-FFF2-40B4-BE49-F238E27FC236}">
              <a16:creationId xmlns="" xmlns:a16="http://schemas.microsoft.com/office/drawing/2014/main" id="{7848231D-B98D-4559-A9E2-24F8387F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3120" y="76201"/>
          <a:ext cx="1311820" cy="1512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</xdr:colOff>
      <xdr:row>19</xdr:row>
      <xdr:rowOff>152398</xdr:rowOff>
    </xdr:from>
    <xdr:to>
      <xdr:col>43</xdr:col>
      <xdr:colOff>642257</xdr:colOff>
      <xdr:row>41</xdr:row>
      <xdr:rowOff>708212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6BFC793D-7B47-4E0E-BAAD-AEF638467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ISTICA%20TJO\Anual%20estatal\D_Estad&#237;sticas_2019__%20Anual%20Estatal%20_FIN%2070%20PORCIENTO%20RESTAU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ISTICA%20TJO\Anual%20estatal\D_Estad&#237;sticas_2019__%20Anual%20Estatal%20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stadísticaGral"/>
      <sheetName val="NOV2019"/>
      <sheetName val="DELITOS Generales"/>
      <sheetName val="CD_Leg-Ileg"/>
      <sheetName val="CDelitoyVAP"/>
      <sheetName val="JOxDelito_ok"/>
      <sheetName val="SENTENCIAS JO_ok"/>
      <sheetName val="AbreviadosxDelito"/>
      <sheetName val="Comparativo_causas"/>
      <sheetName val="AR"/>
      <sheetName val="SuspCondicionalProceso"/>
      <sheetName val="Sobreseimientos_delito"/>
      <sheetName val="AcdoRepxDelito"/>
      <sheetName val="VICTIMAS_ok"/>
      <sheetName val="GENERALES_IMPUT"/>
      <sheetName val="MedCaut"/>
      <sheetName val="MedCaut CN"/>
      <sheetName val="CasacionXX"/>
      <sheetName val="ApelacionesXX"/>
      <sheetName val="AMPAROS XX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C5" t="str">
            <v>MASCULINO</v>
          </cell>
        </row>
      </sheetData>
      <sheetData sheetId="15">
        <row r="13">
          <cell r="P13">
            <v>0</v>
          </cell>
        </row>
      </sheetData>
      <sheetData sheetId="16">
        <row r="19">
          <cell r="P19">
            <v>1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stadísticaGral"/>
      <sheetName val="NOV2019"/>
      <sheetName val="DELITOS Generales"/>
      <sheetName val="CD_Leg-Ileg"/>
      <sheetName val="CDelitoyVAP"/>
      <sheetName val="Audiencias prog-celeb"/>
      <sheetName val="Aud_duración JC´s)"/>
      <sheetName val="JOxDelito"/>
      <sheetName val="Aud_duración JOral"/>
      <sheetName val="ESTADISTICA JO"/>
      <sheetName val="SENTENCIAS JO_ok"/>
      <sheetName val="AbreviadosxDelito"/>
      <sheetName val="Comparativo_causas"/>
      <sheetName val="AR"/>
      <sheetName val="SuspCondicionalProceso"/>
      <sheetName val="Sobreseimientos_delito"/>
      <sheetName val="AcdoRepxDelito"/>
      <sheetName val="VICTIMAS"/>
      <sheetName val="GENERALES_IMPUT"/>
      <sheetName val="MedCaut"/>
      <sheetName val="MedCaut CN"/>
      <sheetName val="CasacionXX"/>
      <sheetName val="ApelacionesXX"/>
      <sheetName val="AMPAROS XX"/>
      <sheetName val="Hoja1"/>
    </sheetNames>
    <sheetDataSet>
      <sheetData sheetId="0">
        <row r="32">
          <cell r="F32" t="str">
            <v>OCTUBRE 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2">
          <cell r="P12">
            <v>1290</v>
          </cell>
        </row>
      </sheetData>
      <sheetData sheetId="19">
        <row r="13">
          <cell r="P13">
            <v>0</v>
          </cell>
        </row>
      </sheetData>
      <sheetData sheetId="20">
        <row r="19">
          <cell r="P19">
            <v>1</v>
          </cell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  <pageSetUpPr fitToPage="1"/>
  </sheetPr>
  <dimension ref="A1:AU1696"/>
  <sheetViews>
    <sheetView showGridLines="0" tabSelected="1" zoomScale="55" zoomScaleNormal="55" zoomScaleSheetLayoutView="93" zoomScalePageLayoutView="115" workbookViewId="0">
      <pane xSplit="4" ySplit="9" topLeftCell="E10" activePane="bottomRight" state="frozen"/>
      <selection pane="topRight" activeCell="D1" sqref="D1"/>
      <selection pane="bottomLeft" activeCell="A10" sqref="A10"/>
      <selection pane="bottomRight" activeCell="T9" sqref="T9"/>
    </sheetView>
  </sheetViews>
  <sheetFormatPr baseColWidth="10" defaultColWidth="11.44140625" defaultRowHeight="15" x14ac:dyDescent="0.25"/>
  <cols>
    <col min="1" max="1" width="8.6640625" style="4" hidden="1" customWidth="1"/>
    <col min="2" max="2" width="6.88671875" style="5" hidden="1" customWidth="1"/>
    <col min="3" max="3" width="48.44140625" style="3" customWidth="1"/>
    <col min="4" max="4" width="48.33203125" style="3" customWidth="1"/>
    <col min="5" max="5" width="12.6640625" style="224" customWidth="1"/>
    <col min="6" max="6" width="12.6640625" style="225" customWidth="1"/>
    <col min="7" max="7" width="12.6640625" style="226" customWidth="1"/>
    <col min="8" max="8" width="12.6640625" style="224" customWidth="1"/>
    <col min="9" max="9" width="12.6640625" style="225" customWidth="1"/>
    <col min="10" max="10" width="12.6640625" style="227" customWidth="1"/>
    <col min="11" max="11" width="12.6640625" style="224" customWidth="1"/>
    <col min="12" max="12" width="12.6640625" style="225" customWidth="1"/>
    <col min="13" max="13" width="12.6640625" style="227" customWidth="1"/>
    <col min="14" max="14" width="12.6640625" style="221" customWidth="1"/>
    <col min="15" max="15" width="12.6640625" style="228" customWidth="1"/>
    <col min="16" max="16" width="12.6640625" style="229" customWidth="1"/>
    <col min="17" max="17" width="12.6640625" style="221" customWidth="1"/>
    <col min="18" max="18" width="12.6640625" style="228" customWidth="1"/>
    <col min="19" max="19" width="12.6640625" style="229" customWidth="1"/>
    <col min="20" max="20" width="12.6640625" style="221" customWidth="1"/>
    <col min="21" max="21" width="12.6640625" style="228" customWidth="1"/>
    <col min="22" max="22" width="12.6640625" style="229" customWidth="1"/>
    <col min="23" max="23" width="11.33203125" style="230" customWidth="1"/>
    <col min="24" max="24" width="9.6640625" style="231" customWidth="1"/>
    <col min="25" max="25" width="9.6640625" style="232" customWidth="1"/>
    <col min="26" max="26" width="12.77734375" style="233" customWidth="1"/>
    <col min="27" max="27" width="12.77734375" style="234" customWidth="1"/>
    <col min="28" max="28" width="12.77734375" style="235" customWidth="1"/>
    <col min="29" max="29" width="12.77734375" style="221" customWidth="1"/>
    <col min="30" max="30" width="12.77734375" style="228" customWidth="1"/>
    <col min="31" max="31" width="12.77734375" style="229" customWidth="1"/>
    <col min="32" max="32" width="12.77734375" style="221" customWidth="1"/>
    <col min="33" max="33" width="12.77734375" style="236" customWidth="1"/>
    <col min="34" max="34" width="12.77734375" style="235" customWidth="1"/>
    <col min="35" max="35" width="13" style="237" customWidth="1"/>
    <col min="36" max="36" width="13" style="238" customWidth="1"/>
    <col min="37" max="37" width="13" style="239" customWidth="1"/>
    <col min="38" max="38" width="9.6640625" style="237" customWidth="1"/>
    <col min="39" max="39" width="9" style="240" customWidth="1"/>
    <col min="40" max="40" width="9.33203125" style="239" customWidth="1"/>
    <col min="41" max="41" width="13.6640625" style="239" customWidth="1"/>
    <col min="42" max="42" width="14.44140625" style="241" customWidth="1"/>
    <col min="43" max="43" width="13.33203125" style="240" customWidth="1"/>
    <col min="44" max="44" width="13.33203125" style="242" customWidth="1"/>
    <col min="45" max="45" width="13.33203125" style="243" customWidth="1"/>
    <col min="46" max="46" width="13.33203125" style="244" customWidth="1"/>
    <col min="47" max="47" width="16.33203125" style="245" customWidth="1"/>
    <col min="48" max="16384" width="11.44140625" style="3"/>
  </cols>
  <sheetData>
    <row r="1" spans="1:47" ht="42" customHeight="1" x14ac:dyDescent="0.25">
      <c r="A1" s="1"/>
      <c r="B1" s="2"/>
      <c r="C1" s="691" t="s">
        <v>61</v>
      </c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691"/>
      <c r="Y1" s="691"/>
      <c r="Z1" s="691"/>
      <c r="AA1" s="691"/>
      <c r="AB1" s="691"/>
      <c r="AC1" s="691"/>
      <c r="AD1" s="691"/>
      <c r="AE1" s="691"/>
      <c r="AF1" s="691"/>
      <c r="AG1" s="691"/>
      <c r="AH1" s="691"/>
      <c r="AI1" s="691"/>
      <c r="AJ1" s="691"/>
      <c r="AK1" s="691"/>
      <c r="AL1" s="691"/>
      <c r="AM1" s="691"/>
      <c r="AN1" s="691"/>
      <c r="AO1" s="691"/>
      <c r="AP1" s="691"/>
      <c r="AQ1" s="691"/>
      <c r="AR1" s="691"/>
      <c r="AS1" s="691"/>
      <c r="AT1" s="691"/>
      <c r="AU1" s="691"/>
    </row>
    <row r="2" spans="1:47" ht="19.5" customHeight="1" x14ac:dyDescent="0.25">
      <c r="A2" s="1"/>
      <c r="B2" s="2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691"/>
      <c r="U2" s="691"/>
      <c r="V2" s="691"/>
      <c r="W2" s="691"/>
      <c r="X2" s="691"/>
      <c r="Y2" s="691"/>
      <c r="Z2" s="691"/>
      <c r="AA2" s="691"/>
      <c r="AB2" s="691"/>
      <c r="AC2" s="691"/>
      <c r="AD2" s="691"/>
      <c r="AE2" s="691"/>
      <c r="AF2" s="691"/>
      <c r="AG2" s="691"/>
      <c r="AH2" s="691"/>
      <c r="AI2" s="691"/>
      <c r="AJ2" s="691"/>
      <c r="AK2" s="691"/>
      <c r="AL2" s="691"/>
      <c r="AM2" s="691"/>
      <c r="AN2" s="691"/>
      <c r="AO2" s="691"/>
      <c r="AP2" s="691"/>
      <c r="AQ2" s="691"/>
      <c r="AR2" s="691"/>
      <c r="AS2" s="691"/>
      <c r="AT2" s="691"/>
      <c r="AU2" s="691"/>
    </row>
    <row r="3" spans="1:47" ht="46.5" customHeight="1" x14ac:dyDescent="0.25">
      <c r="A3" s="1"/>
      <c r="B3" s="2"/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1"/>
      <c r="AF3" s="691"/>
      <c r="AG3" s="691"/>
      <c r="AH3" s="691"/>
      <c r="AI3" s="691"/>
      <c r="AJ3" s="691"/>
      <c r="AK3" s="691"/>
      <c r="AL3" s="691"/>
      <c r="AM3" s="691"/>
      <c r="AN3" s="691"/>
      <c r="AO3" s="691"/>
      <c r="AP3" s="691"/>
      <c r="AQ3" s="691"/>
      <c r="AR3" s="691"/>
      <c r="AS3" s="691"/>
      <c r="AT3" s="691"/>
      <c r="AU3" s="691"/>
    </row>
    <row r="4" spans="1:47" ht="20.25" customHeight="1" thickBot="1" x14ac:dyDescent="0.3">
      <c r="C4" s="6"/>
      <c r="D4" s="6"/>
      <c r="E4" s="7"/>
      <c r="F4" s="8"/>
      <c r="G4" s="9"/>
      <c r="H4" s="7"/>
      <c r="I4" s="8"/>
      <c r="J4" s="10"/>
      <c r="K4" s="7"/>
      <c r="L4" s="8"/>
      <c r="M4" s="10"/>
      <c r="N4" s="11"/>
      <c r="O4" s="12"/>
      <c r="P4" s="13"/>
      <c r="Q4" s="11"/>
      <c r="R4" s="12"/>
      <c r="S4" s="13"/>
      <c r="T4" s="11"/>
      <c r="U4" s="12"/>
      <c r="V4" s="13"/>
      <c r="W4" s="11"/>
      <c r="X4" s="12"/>
      <c r="Y4" s="13"/>
      <c r="Z4" s="14"/>
      <c r="AA4" s="15"/>
      <c r="AB4" s="16"/>
      <c r="AC4" s="11"/>
      <c r="AD4" s="12"/>
      <c r="AE4" s="13"/>
      <c r="AF4" s="11"/>
      <c r="AG4" s="17"/>
      <c r="AH4" s="16"/>
      <c r="AI4" s="11"/>
      <c r="AJ4" s="18"/>
      <c r="AK4" s="13"/>
      <c r="AL4" s="11"/>
      <c r="AM4" s="12"/>
      <c r="AN4" s="13"/>
      <c r="AO4" s="13"/>
      <c r="AP4" s="19"/>
      <c r="AQ4" s="12"/>
      <c r="AR4" s="20"/>
      <c r="AS4" s="21"/>
      <c r="AT4" s="22"/>
      <c r="AU4" s="6"/>
    </row>
    <row r="5" spans="1:47" ht="18" customHeight="1" x14ac:dyDescent="0.25">
      <c r="C5" s="674" t="s">
        <v>406</v>
      </c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5"/>
      <c r="P5" s="675"/>
      <c r="Q5" s="675"/>
      <c r="R5" s="675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  <c r="AI5" s="675"/>
      <c r="AJ5" s="675"/>
      <c r="AK5" s="675"/>
      <c r="AL5" s="675"/>
      <c r="AM5" s="675"/>
      <c r="AN5" s="675"/>
      <c r="AO5" s="675"/>
      <c r="AP5" s="675"/>
      <c r="AQ5" s="675"/>
      <c r="AR5" s="675"/>
      <c r="AS5" s="675"/>
      <c r="AT5" s="675"/>
      <c r="AU5" s="675"/>
    </row>
    <row r="6" spans="1:47" ht="23.25" customHeight="1" thickBot="1" x14ac:dyDescent="0.3">
      <c r="C6" s="676"/>
      <c r="D6" s="677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8"/>
      <c r="AA6" s="678"/>
      <c r="AB6" s="678"/>
      <c r="AC6" s="678"/>
      <c r="AD6" s="678"/>
      <c r="AE6" s="678"/>
      <c r="AF6" s="678"/>
      <c r="AG6" s="678"/>
      <c r="AH6" s="678"/>
      <c r="AI6" s="678"/>
      <c r="AJ6" s="678"/>
      <c r="AK6" s="678"/>
      <c r="AL6" s="678"/>
      <c r="AM6" s="678"/>
      <c r="AN6" s="678"/>
      <c r="AO6" s="678"/>
      <c r="AP6" s="678"/>
      <c r="AQ6" s="678"/>
      <c r="AR6" s="678"/>
      <c r="AS6" s="678"/>
      <c r="AT6" s="678"/>
      <c r="AU6" s="678"/>
    </row>
    <row r="7" spans="1:47" ht="25.2" customHeight="1" thickBot="1" x14ac:dyDescent="0.3">
      <c r="C7" s="692" t="s">
        <v>390</v>
      </c>
      <c r="D7" s="693"/>
      <c r="E7" s="644" t="s">
        <v>0</v>
      </c>
      <c r="F7" s="645"/>
      <c r="G7" s="645"/>
      <c r="H7" s="644" t="s">
        <v>1</v>
      </c>
      <c r="I7" s="645"/>
      <c r="J7" s="646"/>
      <c r="K7" s="644" t="s">
        <v>2</v>
      </c>
      <c r="L7" s="645"/>
      <c r="M7" s="646"/>
      <c r="N7" s="645" t="s">
        <v>3</v>
      </c>
      <c r="O7" s="645"/>
      <c r="P7" s="645"/>
      <c r="Q7" s="644" t="s">
        <v>4</v>
      </c>
      <c r="R7" s="645"/>
      <c r="S7" s="645"/>
      <c r="T7" s="644" t="s">
        <v>5</v>
      </c>
      <c r="U7" s="645"/>
      <c r="V7" s="646"/>
      <c r="W7" s="645" t="s">
        <v>6</v>
      </c>
      <c r="X7" s="645"/>
      <c r="Y7" s="645"/>
      <c r="Z7" s="644" t="s">
        <v>7</v>
      </c>
      <c r="AA7" s="645"/>
      <c r="AB7" s="646"/>
      <c r="AC7" s="645" t="s">
        <v>8</v>
      </c>
      <c r="AD7" s="645"/>
      <c r="AE7" s="645"/>
      <c r="AF7" s="644" t="s">
        <v>9</v>
      </c>
      <c r="AG7" s="645"/>
      <c r="AH7" s="645"/>
      <c r="AI7" s="644" t="s">
        <v>10</v>
      </c>
      <c r="AJ7" s="645"/>
      <c r="AK7" s="646"/>
      <c r="AL7" s="644" t="s">
        <v>11</v>
      </c>
      <c r="AM7" s="645"/>
      <c r="AN7" s="646"/>
      <c r="AO7" s="688" t="s">
        <v>12</v>
      </c>
      <c r="AP7" s="696" t="s">
        <v>13</v>
      </c>
      <c r="AQ7" s="699" t="s">
        <v>14</v>
      </c>
      <c r="AR7" s="679" t="s">
        <v>13</v>
      </c>
      <c r="AS7" s="682" t="s">
        <v>15</v>
      </c>
      <c r="AT7" s="685" t="s">
        <v>13</v>
      </c>
      <c r="AU7" s="688" t="s">
        <v>405</v>
      </c>
    </row>
    <row r="8" spans="1:47" ht="25.95" customHeight="1" thickBot="1" x14ac:dyDescent="0.3">
      <c r="C8" s="694"/>
      <c r="D8" s="695"/>
      <c r="E8" s="23" t="s">
        <v>16</v>
      </c>
      <c r="F8" s="24" t="s">
        <v>17</v>
      </c>
      <c r="G8" s="25" t="s">
        <v>18</v>
      </c>
      <c r="H8" s="23" t="s">
        <v>16</v>
      </c>
      <c r="I8" s="24" t="s">
        <v>17</v>
      </c>
      <c r="J8" s="467" t="s">
        <v>18</v>
      </c>
      <c r="K8" s="23" t="s">
        <v>16</v>
      </c>
      <c r="L8" s="24" t="s">
        <v>17</v>
      </c>
      <c r="M8" s="467" t="s">
        <v>18</v>
      </c>
      <c r="N8" s="27" t="s">
        <v>16</v>
      </c>
      <c r="O8" s="24" t="s">
        <v>17</v>
      </c>
      <c r="P8" s="26" t="s">
        <v>18</v>
      </c>
      <c r="Q8" s="23" t="s">
        <v>16</v>
      </c>
      <c r="R8" s="24" t="s">
        <v>17</v>
      </c>
      <c r="S8" s="26" t="s">
        <v>18</v>
      </c>
      <c r="T8" s="23" t="s">
        <v>16</v>
      </c>
      <c r="U8" s="24" t="s">
        <v>17</v>
      </c>
      <c r="V8" s="26" t="s">
        <v>18</v>
      </c>
      <c r="W8" s="23" t="s">
        <v>16</v>
      </c>
      <c r="X8" s="24" t="s">
        <v>17</v>
      </c>
      <c r="Y8" s="28" t="s">
        <v>18</v>
      </c>
      <c r="Z8" s="23" t="s">
        <v>16</v>
      </c>
      <c r="AA8" s="24" t="s">
        <v>17</v>
      </c>
      <c r="AB8" s="26" t="s">
        <v>18</v>
      </c>
      <c r="AC8" s="27" t="s">
        <v>16</v>
      </c>
      <c r="AD8" s="24" t="s">
        <v>17</v>
      </c>
      <c r="AE8" s="26" t="s">
        <v>18</v>
      </c>
      <c r="AF8" s="23" t="s">
        <v>16</v>
      </c>
      <c r="AG8" s="24" t="s">
        <v>17</v>
      </c>
      <c r="AH8" s="28" t="s">
        <v>18</v>
      </c>
      <c r="AI8" s="23" t="s">
        <v>16</v>
      </c>
      <c r="AJ8" s="24" t="s">
        <v>17</v>
      </c>
      <c r="AK8" s="26" t="s">
        <v>18</v>
      </c>
      <c r="AL8" s="23" t="s">
        <v>16</v>
      </c>
      <c r="AM8" s="24" t="s">
        <v>17</v>
      </c>
      <c r="AN8" s="26" t="s">
        <v>18</v>
      </c>
      <c r="AO8" s="689"/>
      <c r="AP8" s="697"/>
      <c r="AQ8" s="700"/>
      <c r="AR8" s="680"/>
      <c r="AS8" s="683"/>
      <c r="AT8" s="686"/>
      <c r="AU8" s="689"/>
    </row>
    <row r="9" spans="1:47" s="43" customFormat="1" ht="37.5" customHeight="1" thickBot="1" x14ac:dyDescent="0.3">
      <c r="A9" s="4" t="s">
        <v>19</v>
      </c>
      <c r="B9" s="5" t="s">
        <v>20</v>
      </c>
      <c r="C9" s="650" t="s">
        <v>90</v>
      </c>
      <c r="D9" s="702"/>
      <c r="E9" s="29" t="s">
        <v>0</v>
      </c>
      <c r="F9" s="30" t="s">
        <v>0</v>
      </c>
      <c r="G9" s="31" t="s">
        <v>0</v>
      </c>
      <c r="H9" s="29" t="s">
        <v>1</v>
      </c>
      <c r="I9" s="30" t="s">
        <v>1</v>
      </c>
      <c r="J9" s="466" t="s">
        <v>1</v>
      </c>
      <c r="K9" s="29" t="s">
        <v>2</v>
      </c>
      <c r="L9" s="33" t="s">
        <v>2</v>
      </c>
      <c r="M9" s="466" t="s">
        <v>2</v>
      </c>
      <c r="N9" s="29" t="s">
        <v>3</v>
      </c>
      <c r="O9" s="33" t="s">
        <v>3</v>
      </c>
      <c r="P9" s="32" t="s">
        <v>21</v>
      </c>
      <c r="Q9" s="34" t="s">
        <v>4</v>
      </c>
      <c r="R9" s="33" t="s">
        <v>4</v>
      </c>
      <c r="S9" s="35" t="s">
        <v>4</v>
      </c>
      <c r="T9" s="36" t="s">
        <v>5</v>
      </c>
      <c r="U9" s="33" t="s">
        <v>5</v>
      </c>
      <c r="V9" s="32" t="s">
        <v>5</v>
      </c>
      <c r="W9" s="36" t="s">
        <v>6</v>
      </c>
      <c r="X9" s="33" t="s">
        <v>6</v>
      </c>
      <c r="Y9" s="35" t="s">
        <v>6</v>
      </c>
      <c r="Z9" s="522" t="s">
        <v>22</v>
      </c>
      <c r="AA9" s="37" t="s">
        <v>22</v>
      </c>
      <c r="AB9" s="38" t="s">
        <v>22</v>
      </c>
      <c r="AC9" s="39" t="s">
        <v>23</v>
      </c>
      <c r="AD9" s="40" t="s">
        <v>23</v>
      </c>
      <c r="AE9" s="41" t="s">
        <v>23</v>
      </c>
      <c r="AF9" s="36" t="s">
        <v>24</v>
      </c>
      <c r="AG9" s="42" t="s">
        <v>24</v>
      </c>
      <c r="AH9" s="35" t="s">
        <v>24</v>
      </c>
      <c r="AI9" s="36" t="s">
        <v>25</v>
      </c>
      <c r="AJ9" s="42" t="s">
        <v>25</v>
      </c>
      <c r="AK9" s="32" t="s">
        <v>25</v>
      </c>
      <c r="AL9" s="36" t="s">
        <v>26</v>
      </c>
      <c r="AM9" s="42" t="s">
        <v>26</v>
      </c>
      <c r="AN9" s="32" t="s">
        <v>26</v>
      </c>
      <c r="AO9" s="690"/>
      <c r="AP9" s="698"/>
      <c r="AQ9" s="701"/>
      <c r="AR9" s="681"/>
      <c r="AS9" s="684"/>
      <c r="AT9" s="687"/>
      <c r="AU9" s="690"/>
    </row>
    <row r="10" spans="1:47" s="61" customFormat="1" ht="21" customHeight="1" thickBot="1" x14ac:dyDescent="0.3">
      <c r="A10" s="44">
        <v>1.1000000000000001</v>
      </c>
      <c r="B10" s="45" t="str">
        <f t="shared" ref="B10:B18" si="0">CONCATENATE(C$10&amp;D10)</f>
        <v>Alta de causas  Etapa de Control iniciales (total)</v>
      </c>
      <c r="C10" s="703" t="s">
        <v>27</v>
      </c>
      <c r="D10" s="46" t="s">
        <v>28</v>
      </c>
      <c r="E10" s="47">
        <v>107</v>
      </c>
      <c r="F10" s="48">
        <v>34</v>
      </c>
      <c r="G10" s="461">
        <v>75</v>
      </c>
      <c r="H10" s="47">
        <v>115</v>
      </c>
      <c r="I10" s="49">
        <v>75</v>
      </c>
      <c r="J10" s="461">
        <v>66</v>
      </c>
      <c r="K10" s="47">
        <v>170</v>
      </c>
      <c r="L10" s="49">
        <v>69</v>
      </c>
      <c r="M10" s="461">
        <v>106</v>
      </c>
      <c r="N10" s="50">
        <v>134</v>
      </c>
      <c r="O10" s="51">
        <v>54</v>
      </c>
      <c r="P10" s="528">
        <v>81</v>
      </c>
      <c r="Q10" s="53">
        <v>142</v>
      </c>
      <c r="R10" s="51">
        <v>63</v>
      </c>
      <c r="S10" s="528">
        <v>83</v>
      </c>
      <c r="T10" s="53">
        <v>170</v>
      </c>
      <c r="U10" s="51">
        <v>86</v>
      </c>
      <c r="V10" s="528">
        <v>105</v>
      </c>
      <c r="W10" s="53">
        <v>135</v>
      </c>
      <c r="X10" s="51">
        <v>39</v>
      </c>
      <c r="Y10" s="534">
        <v>62</v>
      </c>
      <c r="Z10" s="53">
        <v>222</v>
      </c>
      <c r="AA10" s="51">
        <v>49</v>
      </c>
      <c r="AB10" s="528">
        <v>81</v>
      </c>
      <c r="AC10" s="54">
        <v>153</v>
      </c>
      <c r="AD10" s="51">
        <v>62</v>
      </c>
      <c r="AE10" s="534">
        <v>81</v>
      </c>
      <c r="AF10" s="53">
        <v>150</v>
      </c>
      <c r="AG10" s="51">
        <v>56</v>
      </c>
      <c r="AH10" s="528">
        <v>88</v>
      </c>
      <c r="AI10" s="53">
        <v>143</v>
      </c>
      <c r="AJ10" s="51">
        <v>62</v>
      </c>
      <c r="AK10" s="52">
        <v>74</v>
      </c>
      <c r="AL10" s="53">
        <v>116</v>
      </c>
      <c r="AM10" s="51">
        <v>49</v>
      </c>
      <c r="AN10" s="52">
        <v>55</v>
      </c>
      <c r="AO10" s="55">
        <f t="shared" ref="AO10:AO15" si="1">E10+H10+K10+N10+Q10+T10+W10+Z10+AC10+AF10+AI10+AL10</f>
        <v>1757</v>
      </c>
      <c r="AP10" s="56">
        <f t="shared" ref="AP10:AP20" si="2">AO10/AU10</f>
        <v>0.51494724501758504</v>
      </c>
      <c r="AQ10" s="57">
        <f t="shared" ref="AQ10:AQ20" si="3">F10+I10+L10+O10+R10+U10+X10+AA10+AD10+AG10+AJ10+AM10</f>
        <v>698</v>
      </c>
      <c r="AR10" s="58">
        <f t="shared" ref="AR10:AR20" si="4">AQ10/AU10</f>
        <v>0.20457209847596716</v>
      </c>
      <c r="AS10" s="59">
        <f>G10+J10+M10+P10+S10+V10+Y10+AB10+AE10+AH10+AK10+AN10</f>
        <v>957</v>
      </c>
      <c r="AT10" s="60">
        <f t="shared" ref="AT10:AT20" si="5">AS10/AU10</f>
        <v>0.28048065650644782</v>
      </c>
      <c r="AU10" s="638">
        <f t="shared" ref="AU10:AU20" si="6">SUM(E10:AN10)</f>
        <v>3412</v>
      </c>
    </row>
    <row r="11" spans="1:47" s="61" customFormat="1" ht="21" customHeight="1" thickBot="1" x14ac:dyDescent="0.3">
      <c r="A11" s="44">
        <v>1.2</v>
      </c>
      <c r="B11" s="45" t="str">
        <f t="shared" si="0"/>
        <v>Alta de causas  Otros Ingresos etapa de control (Auxilios, Controles Judiciales, ratificación de medidas de protección)</v>
      </c>
      <c r="C11" s="704"/>
      <c r="D11" s="62" t="s">
        <v>29</v>
      </c>
      <c r="E11" s="63">
        <v>17</v>
      </c>
      <c r="F11" s="64">
        <v>3</v>
      </c>
      <c r="G11" s="148">
        <v>6</v>
      </c>
      <c r="H11" s="63">
        <v>20</v>
      </c>
      <c r="I11" s="65">
        <v>8</v>
      </c>
      <c r="J11" s="148">
        <v>7</v>
      </c>
      <c r="K11" s="63">
        <v>30</v>
      </c>
      <c r="L11" s="65">
        <v>4</v>
      </c>
      <c r="M11" s="148">
        <v>11</v>
      </c>
      <c r="N11" s="54">
        <v>29</v>
      </c>
      <c r="O11" s="66">
        <v>4</v>
      </c>
      <c r="P11" s="529">
        <v>8</v>
      </c>
      <c r="Q11" s="68">
        <v>33</v>
      </c>
      <c r="R11" s="66">
        <v>4</v>
      </c>
      <c r="S11" s="529">
        <v>13</v>
      </c>
      <c r="T11" s="68">
        <v>30</v>
      </c>
      <c r="U11" s="66">
        <v>3</v>
      </c>
      <c r="V11" s="529">
        <v>11</v>
      </c>
      <c r="W11" s="68">
        <v>26</v>
      </c>
      <c r="X11" s="66">
        <v>3</v>
      </c>
      <c r="Y11" s="535">
        <v>3</v>
      </c>
      <c r="Z11" s="68">
        <v>27</v>
      </c>
      <c r="AA11" s="66">
        <v>3</v>
      </c>
      <c r="AB11" s="529">
        <v>9</v>
      </c>
      <c r="AC11" s="54">
        <v>24</v>
      </c>
      <c r="AD11" s="66">
        <v>5</v>
      </c>
      <c r="AE11" s="535">
        <v>10</v>
      </c>
      <c r="AF11" s="68">
        <v>36</v>
      </c>
      <c r="AG11" s="66">
        <v>2</v>
      </c>
      <c r="AH11" s="529">
        <v>11</v>
      </c>
      <c r="AI11" s="68">
        <v>28</v>
      </c>
      <c r="AJ11" s="66">
        <v>3</v>
      </c>
      <c r="AK11" s="67">
        <v>10</v>
      </c>
      <c r="AL11" s="68">
        <v>22</v>
      </c>
      <c r="AM11" s="66">
        <v>2</v>
      </c>
      <c r="AN11" s="67">
        <v>3</v>
      </c>
      <c r="AO11" s="55">
        <f t="shared" si="1"/>
        <v>322</v>
      </c>
      <c r="AP11" s="56">
        <f t="shared" si="2"/>
        <v>0.68803418803418803</v>
      </c>
      <c r="AQ11" s="57">
        <f t="shared" si="3"/>
        <v>44</v>
      </c>
      <c r="AR11" s="58">
        <f t="shared" si="4"/>
        <v>9.4017094017094016E-2</v>
      </c>
      <c r="AS11" s="59">
        <f>G11+J11+M11+P11+S11+V11+Y11+AB11+AE11+AH11+AK11+AN11</f>
        <v>102</v>
      </c>
      <c r="AT11" s="60">
        <f t="shared" si="5"/>
        <v>0.21794871794871795</v>
      </c>
      <c r="AU11" s="452">
        <f t="shared" si="6"/>
        <v>468</v>
      </c>
    </row>
    <row r="12" spans="1:47" s="61" customFormat="1" ht="21" customHeight="1" x14ac:dyDescent="0.25">
      <c r="A12" s="44">
        <v>1.3</v>
      </c>
      <c r="B12" s="45" t="str">
        <f t="shared" si="0"/>
        <v>Alta de causas  Etapa Juicio Oral iniciales</v>
      </c>
      <c r="C12" s="704"/>
      <c r="D12" s="69" t="s">
        <v>30</v>
      </c>
      <c r="E12" s="70">
        <v>16</v>
      </c>
      <c r="F12" s="71">
        <v>2</v>
      </c>
      <c r="G12" s="462">
        <v>3</v>
      </c>
      <c r="H12" s="70">
        <v>14</v>
      </c>
      <c r="I12" s="72">
        <v>8</v>
      </c>
      <c r="J12" s="462">
        <v>6</v>
      </c>
      <c r="K12" s="70">
        <v>16</v>
      </c>
      <c r="L12" s="72">
        <v>5</v>
      </c>
      <c r="M12" s="462">
        <v>10</v>
      </c>
      <c r="N12" s="74">
        <v>0</v>
      </c>
      <c r="O12" s="72">
        <v>4</v>
      </c>
      <c r="P12" s="462">
        <v>6</v>
      </c>
      <c r="Q12" s="70">
        <v>26</v>
      </c>
      <c r="R12" s="72">
        <v>9</v>
      </c>
      <c r="S12" s="462">
        <v>16</v>
      </c>
      <c r="T12" s="70">
        <v>3</v>
      </c>
      <c r="U12" s="72">
        <v>3</v>
      </c>
      <c r="V12" s="462">
        <v>3</v>
      </c>
      <c r="W12" s="70">
        <v>14</v>
      </c>
      <c r="X12" s="72">
        <v>3</v>
      </c>
      <c r="Y12" s="510">
        <v>4</v>
      </c>
      <c r="Z12" s="70">
        <v>8</v>
      </c>
      <c r="AA12" s="72">
        <v>3</v>
      </c>
      <c r="AB12" s="462">
        <v>6</v>
      </c>
      <c r="AC12" s="74">
        <v>2</v>
      </c>
      <c r="AD12" s="72">
        <v>6</v>
      </c>
      <c r="AE12" s="510">
        <v>13</v>
      </c>
      <c r="AF12" s="70">
        <v>15</v>
      </c>
      <c r="AG12" s="72">
        <v>5</v>
      </c>
      <c r="AH12" s="462">
        <v>3</v>
      </c>
      <c r="AI12" s="70">
        <v>7</v>
      </c>
      <c r="AJ12" s="72">
        <v>1</v>
      </c>
      <c r="AK12" s="73">
        <v>9</v>
      </c>
      <c r="AL12" s="70">
        <v>3</v>
      </c>
      <c r="AM12" s="72">
        <v>2</v>
      </c>
      <c r="AN12" s="73">
        <v>8</v>
      </c>
      <c r="AO12" s="55">
        <f t="shared" si="1"/>
        <v>124</v>
      </c>
      <c r="AP12" s="56">
        <f t="shared" si="2"/>
        <v>0.47328244274809161</v>
      </c>
      <c r="AQ12" s="57">
        <f t="shared" si="3"/>
        <v>51</v>
      </c>
      <c r="AR12" s="58">
        <f t="shared" si="4"/>
        <v>0.19465648854961831</v>
      </c>
      <c r="AS12" s="59">
        <f>G12+J12+M12+P12+V12+S12+Y12+AB12+AE12+AH12+AK12+AN12</f>
        <v>87</v>
      </c>
      <c r="AT12" s="60">
        <f t="shared" si="5"/>
        <v>0.33206106870229007</v>
      </c>
      <c r="AU12" s="452">
        <f t="shared" si="6"/>
        <v>262</v>
      </c>
    </row>
    <row r="13" spans="1:47" s="61" customFormat="1" ht="21" customHeight="1" thickBot="1" x14ac:dyDescent="0.3">
      <c r="A13" s="44">
        <v>1.4</v>
      </c>
      <c r="B13" s="45" t="str">
        <f t="shared" si="0"/>
        <v>Alta de causas  Etapa Juicio Oral (reposición)</v>
      </c>
      <c r="C13" s="704"/>
      <c r="D13" s="69" t="s">
        <v>31</v>
      </c>
      <c r="E13" s="70">
        <v>4</v>
      </c>
      <c r="F13" s="71">
        <v>2</v>
      </c>
      <c r="G13" s="82">
        <v>1</v>
      </c>
      <c r="H13" s="70">
        <v>3</v>
      </c>
      <c r="I13" s="71">
        <v>0</v>
      </c>
      <c r="J13" s="82">
        <v>0</v>
      </c>
      <c r="K13" s="70">
        <v>0</v>
      </c>
      <c r="L13" s="72">
        <v>0</v>
      </c>
      <c r="M13" s="462">
        <v>2</v>
      </c>
      <c r="N13" s="74">
        <v>0</v>
      </c>
      <c r="O13" s="72">
        <v>0</v>
      </c>
      <c r="P13" s="462">
        <v>0</v>
      </c>
      <c r="Q13" s="70">
        <v>2</v>
      </c>
      <c r="R13" s="72">
        <v>0</v>
      </c>
      <c r="S13" s="462">
        <v>0</v>
      </c>
      <c r="T13" s="70">
        <v>0</v>
      </c>
      <c r="U13" s="72">
        <v>0</v>
      </c>
      <c r="V13" s="462">
        <v>0</v>
      </c>
      <c r="W13" s="70">
        <v>0</v>
      </c>
      <c r="X13" s="72">
        <v>0</v>
      </c>
      <c r="Y13" s="510">
        <v>0</v>
      </c>
      <c r="Z13" s="70">
        <v>4</v>
      </c>
      <c r="AA13" s="72">
        <v>0</v>
      </c>
      <c r="AB13" s="462">
        <v>1</v>
      </c>
      <c r="AC13" s="74">
        <v>1</v>
      </c>
      <c r="AD13" s="72">
        <v>0</v>
      </c>
      <c r="AE13" s="510">
        <v>0</v>
      </c>
      <c r="AF13" s="70">
        <v>7</v>
      </c>
      <c r="AG13" s="72">
        <v>0</v>
      </c>
      <c r="AH13" s="462">
        <v>0</v>
      </c>
      <c r="AI13" s="70">
        <v>5</v>
      </c>
      <c r="AJ13" s="72">
        <v>0</v>
      </c>
      <c r="AK13" s="73">
        <v>0</v>
      </c>
      <c r="AL13" s="70">
        <v>0</v>
      </c>
      <c r="AM13" s="72">
        <v>0</v>
      </c>
      <c r="AN13" s="73">
        <v>0</v>
      </c>
      <c r="AO13" s="75">
        <f t="shared" si="1"/>
        <v>26</v>
      </c>
      <c r="AP13" s="76">
        <f t="shared" si="2"/>
        <v>0.8125</v>
      </c>
      <c r="AQ13" s="77">
        <f t="shared" si="3"/>
        <v>2</v>
      </c>
      <c r="AR13" s="78">
        <f t="shared" si="4"/>
        <v>6.25E-2</v>
      </c>
      <c r="AS13" s="79">
        <f>G13+J13+M13+P13+V13+S13+Y13+AB13+AE13+AH13+AK13+AN13</f>
        <v>4</v>
      </c>
      <c r="AT13" s="80">
        <f t="shared" si="5"/>
        <v>0.125</v>
      </c>
      <c r="AU13" s="453">
        <f t="shared" si="6"/>
        <v>32</v>
      </c>
    </row>
    <row r="14" spans="1:47" s="61" customFormat="1" ht="21" customHeight="1" thickBot="1" x14ac:dyDescent="0.3">
      <c r="A14" s="81">
        <v>1.5</v>
      </c>
      <c r="B14" s="45" t="str">
        <f t="shared" si="0"/>
        <v>Alta de causas  Etapa Ejecución Sistema Oral (Abreviado)</v>
      </c>
      <c r="C14" s="704"/>
      <c r="D14" s="69" t="s">
        <v>32</v>
      </c>
      <c r="E14" s="70">
        <v>10</v>
      </c>
      <c r="F14" s="71">
        <v>2</v>
      </c>
      <c r="G14" s="82">
        <v>0</v>
      </c>
      <c r="H14" s="70">
        <v>15</v>
      </c>
      <c r="I14" s="71">
        <v>10</v>
      </c>
      <c r="J14" s="82">
        <v>3</v>
      </c>
      <c r="K14" s="70">
        <v>18</v>
      </c>
      <c r="L14" s="72">
        <v>7</v>
      </c>
      <c r="M14" s="462">
        <v>3</v>
      </c>
      <c r="N14" s="83">
        <v>7</v>
      </c>
      <c r="O14" s="84">
        <v>13</v>
      </c>
      <c r="P14" s="530">
        <v>3</v>
      </c>
      <c r="Q14" s="86">
        <v>9</v>
      </c>
      <c r="R14" s="84">
        <v>16</v>
      </c>
      <c r="S14" s="530">
        <v>5</v>
      </c>
      <c r="T14" s="86">
        <v>14</v>
      </c>
      <c r="U14" s="84">
        <v>18</v>
      </c>
      <c r="V14" s="530">
        <v>5</v>
      </c>
      <c r="W14" s="86">
        <v>6</v>
      </c>
      <c r="X14" s="84">
        <v>4</v>
      </c>
      <c r="Y14" s="536">
        <v>8</v>
      </c>
      <c r="Z14" s="86">
        <v>4</v>
      </c>
      <c r="AA14" s="84">
        <v>7</v>
      </c>
      <c r="AB14" s="530">
        <v>4</v>
      </c>
      <c r="AC14" s="83">
        <v>5</v>
      </c>
      <c r="AD14" s="84">
        <v>7</v>
      </c>
      <c r="AE14" s="536">
        <v>2</v>
      </c>
      <c r="AF14" s="86">
        <v>8</v>
      </c>
      <c r="AG14" s="84">
        <v>7</v>
      </c>
      <c r="AH14" s="530">
        <v>2</v>
      </c>
      <c r="AI14" s="86">
        <v>7</v>
      </c>
      <c r="AJ14" s="84">
        <v>2</v>
      </c>
      <c r="AK14" s="85">
        <v>4</v>
      </c>
      <c r="AL14" s="86">
        <v>5</v>
      </c>
      <c r="AM14" s="84">
        <v>0</v>
      </c>
      <c r="AN14" s="85">
        <v>7</v>
      </c>
      <c r="AO14" s="55">
        <f t="shared" si="1"/>
        <v>108</v>
      </c>
      <c r="AP14" s="56">
        <f t="shared" si="2"/>
        <v>0.43724696356275305</v>
      </c>
      <c r="AQ14" s="57">
        <f t="shared" si="3"/>
        <v>93</v>
      </c>
      <c r="AR14" s="58">
        <f t="shared" si="4"/>
        <v>0.37651821862348178</v>
      </c>
      <c r="AS14" s="59">
        <f>G14+J14+M14+P14+S14+V14+Y14+AB14+AE14+AH14+AK14+AN14</f>
        <v>46</v>
      </c>
      <c r="AT14" s="60">
        <f t="shared" si="5"/>
        <v>0.18623481781376519</v>
      </c>
      <c r="AU14" s="452">
        <f t="shared" si="6"/>
        <v>247</v>
      </c>
    </row>
    <row r="15" spans="1:47" s="61" customFormat="1" ht="21" customHeight="1" thickBot="1" x14ac:dyDescent="0.3">
      <c r="A15" s="81">
        <v>1.6</v>
      </c>
      <c r="B15" s="45" t="str">
        <f t="shared" si="0"/>
        <v>Alta de causas  Etapa Ejecución Sistema Oral (Juicio Oral)</v>
      </c>
      <c r="C15" s="704"/>
      <c r="D15" s="69" t="s">
        <v>33</v>
      </c>
      <c r="E15" s="70">
        <v>11</v>
      </c>
      <c r="F15" s="71">
        <v>0</v>
      </c>
      <c r="G15" s="82">
        <v>10</v>
      </c>
      <c r="H15" s="70">
        <v>10</v>
      </c>
      <c r="I15" s="71">
        <v>6</v>
      </c>
      <c r="J15" s="82">
        <v>5</v>
      </c>
      <c r="K15" s="70">
        <v>13</v>
      </c>
      <c r="L15" s="72">
        <v>2</v>
      </c>
      <c r="M15" s="462">
        <v>4</v>
      </c>
      <c r="N15" s="83">
        <v>12</v>
      </c>
      <c r="O15" s="84">
        <v>0</v>
      </c>
      <c r="P15" s="530">
        <v>2</v>
      </c>
      <c r="Q15" s="86">
        <v>10</v>
      </c>
      <c r="R15" s="84">
        <v>5</v>
      </c>
      <c r="S15" s="530">
        <v>2</v>
      </c>
      <c r="T15" s="86">
        <v>13</v>
      </c>
      <c r="U15" s="84">
        <v>1</v>
      </c>
      <c r="V15" s="530">
        <v>6</v>
      </c>
      <c r="W15" s="86">
        <v>7</v>
      </c>
      <c r="X15" s="84">
        <v>0</v>
      </c>
      <c r="Y15" s="536">
        <v>2</v>
      </c>
      <c r="Z15" s="86">
        <v>6</v>
      </c>
      <c r="AA15" s="84">
        <v>7</v>
      </c>
      <c r="AB15" s="530">
        <v>6</v>
      </c>
      <c r="AC15" s="83">
        <v>5</v>
      </c>
      <c r="AD15" s="84">
        <v>1</v>
      </c>
      <c r="AE15" s="536">
        <v>4</v>
      </c>
      <c r="AF15" s="86">
        <v>3</v>
      </c>
      <c r="AG15" s="84">
        <v>3</v>
      </c>
      <c r="AH15" s="530">
        <v>1</v>
      </c>
      <c r="AI15" s="86">
        <v>8</v>
      </c>
      <c r="AJ15" s="84">
        <v>2</v>
      </c>
      <c r="AK15" s="85">
        <v>5</v>
      </c>
      <c r="AL15" s="86">
        <v>3</v>
      </c>
      <c r="AM15" s="84">
        <v>0</v>
      </c>
      <c r="AN15" s="85">
        <v>4</v>
      </c>
      <c r="AO15" s="55">
        <f t="shared" si="1"/>
        <v>101</v>
      </c>
      <c r="AP15" s="56">
        <f t="shared" si="2"/>
        <v>0.56424581005586594</v>
      </c>
      <c r="AQ15" s="57">
        <f t="shared" si="3"/>
        <v>27</v>
      </c>
      <c r="AR15" s="58">
        <f t="shared" si="4"/>
        <v>0.15083798882681565</v>
      </c>
      <c r="AS15" s="59">
        <f>G15+J15+M15+P15+S15+V15+Y15+AB15+AE15+AH15+AK15+AN15</f>
        <v>51</v>
      </c>
      <c r="AT15" s="60">
        <f t="shared" si="5"/>
        <v>0.28491620111731841</v>
      </c>
      <c r="AU15" s="452">
        <f t="shared" si="6"/>
        <v>179</v>
      </c>
    </row>
    <row r="16" spans="1:47" s="61" customFormat="1" ht="21" customHeight="1" thickBot="1" x14ac:dyDescent="0.3">
      <c r="A16" s="81">
        <v>1.7</v>
      </c>
      <c r="B16" s="45" t="str">
        <f t="shared" si="0"/>
        <v>Alta de causas  Ejecución Sistema Tradicional</v>
      </c>
      <c r="C16" s="704"/>
      <c r="D16" s="69" t="s">
        <v>34</v>
      </c>
      <c r="E16" s="87">
        <v>2</v>
      </c>
      <c r="F16" s="71">
        <v>4</v>
      </c>
      <c r="G16" s="82">
        <v>0</v>
      </c>
      <c r="H16" s="87">
        <v>4</v>
      </c>
      <c r="I16" s="71">
        <v>13</v>
      </c>
      <c r="J16" s="82">
        <v>1</v>
      </c>
      <c r="K16" s="70">
        <v>8</v>
      </c>
      <c r="L16" s="72">
        <v>5</v>
      </c>
      <c r="M16" s="462">
        <v>1</v>
      </c>
      <c r="N16" s="74">
        <v>4</v>
      </c>
      <c r="O16" s="72">
        <v>9</v>
      </c>
      <c r="P16" s="462">
        <v>0</v>
      </c>
      <c r="Q16" s="70">
        <v>4</v>
      </c>
      <c r="R16" s="72">
        <v>10</v>
      </c>
      <c r="S16" s="462">
        <v>0</v>
      </c>
      <c r="T16" s="70">
        <v>4</v>
      </c>
      <c r="U16" s="72">
        <v>19</v>
      </c>
      <c r="V16" s="462">
        <v>3</v>
      </c>
      <c r="W16" s="70">
        <v>2</v>
      </c>
      <c r="X16" s="72">
        <v>0</v>
      </c>
      <c r="Y16" s="510">
        <v>0</v>
      </c>
      <c r="Z16" s="70">
        <v>3</v>
      </c>
      <c r="AA16" s="72">
        <v>3</v>
      </c>
      <c r="AB16" s="462">
        <v>1</v>
      </c>
      <c r="AC16" s="74">
        <v>5</v>
      </c>
      <c r="AD16" s="72">
        <v>3</v>
      </c>
      <c r="AE16" s="510">
        <v>1</v>
      </c>
      <c r="AF16" s="70">
        <v>15</v>
      </c>
      <c r="AG16" s="72">
        <v>2</v>
      </c>
      <c r="AH16" s="462">
        <v>1</v>
      </c>
      <c r="AI16" s="70">
        <v>3</v>
      </c>
      <c r="AJ16" s="72">
        <v>1</v>
      </c>
      <c r="AK16" s="73">
        <v>3</v>
      </c>
      <c r="AL16" s="70">
        <v>2</v>
      </c>
      <c r="AM16" s="72">
        <v>9</v>
      </c>
      <c r="AN16" s="73">
        <v>0</v>
      </c>
      <c r="AO16" s="251">
        <f>E16+H16+K16+N16+Q16+T16+W16+Z16+AC16+AF16+AI16+AL16</f>
        <v>56</v>
      </c>
      <c r="AP16" s="56">
        <f t="shared" si="2"/>
        <v>0.38620689655172413</v>
      </c>
      <c r="AQ16" s="57">
        <f t="shared" si="3"/>
        <v>78</v>
      </c>
      <c r="AR16" s="58">
        <f t="shared" si="4"/>
        <v>0.53793103448275859</v>
      </c>
      <c r="AS16" s="59">
        <f>G16+J16+M16+P16+S16+V16+Y16+AB16+AE16+AH16+AK16+AN16</f>
        <v>11</v>
      </c>
      <c r="AT16" s="60">
        <f t="shared" si="5"/>
        <v>7.586206896551724E-2</v>
      </c>
      <c r="AU16" s="452">
        <f t="shared" si="6"/>
        <v>145</v>
      </c>
    </row>
    <row r="17" spans="1:47" s="61" customFormat="1" ht="21" customHeight="1" thickBot="1" x14ac:dyDescent="0.3">
      <c r="A17" s="81">
        <v>1.8</v>
      </c>
      <c r="B17" s="45" t="str">
        <f t="shared" si="0"/>
        <v>Alta de causas  Competencias recibidas</v>
      </c>
      <c r="C17" s="704"/>
      <c r="D17" s="69" t="s">
        <v>35</v>
      </c>
      <c r="E17" s="87">
        <v>4</v>
      </c>
      <c r="F17" s="72">
        <v>4</v>
      </c>
      <c r="G17" s="82">
        <v>0</v>
      </c>
      <c r="H17" s="87">
        <v>4</v>
      </c>
      <c r="I17" s="72">
        <v>0</v>
      </c>
      <c r="J17" s="82">
        <v>0</v>
      </c>
      <c r="K17" s="70">
        <v>10</v>
      </c>
      <c r="L17" s="72">
        <v>4</v>
      </c>
      <c r="M17" s="462">
        <v>2</v>
      </c>
      <c r="N17" s="83">
        <v>5</v>
      </c>
      <c r="O17" s="84">
        <v>1</v>
      </c>
      <c r="P17" s="530">
        <v>0</v>
      </c>
      <c r="Q17" s="86">
        <v>6</v>
      </c>
      <c r="R17" s="84">
        <v>2</v>
      </c>
      <c r="S17" s="530">
        <v>0</v>
      </c>
      <c r="T17" s="86">
        <v>14</v>
      </c>
      <c r="U17" s="84">
        <v>2</v>
      </c>
      <c r="V17" s="530">
        <v>0</v>
      </c>
      <c r="W17" s="86">
        <v>6</v>
      </c>
      <c r="X17" s="84">
        <v>5</v>
      </c>
      <c r="Y17" s="536">
        <v>0</v>
      </c>
      <c r="Z17" s="86">
        <v>1</v>
      </c>
      <c r="AA17" s="84">
        <v>3</v>
      </c>
      <c r="AB17" s="530">
        <v>0</v>
      </c>
      <c r="AC17" s="83">
        <v>6</v>
      </c>
      <c r="AD17" s="84">
        <v>7</v>
      </c>
      <c r="AE17" s="536">
        <v>2</v>
      </c>
      <c r="AF17" s="86">
        <v>0</v>
      </c>
      <c r="AG17" s="84">
        <v>0</v>
      </c>
      <c r="AH17" s="530">
        <v>1</v>
      </c>
      <c r="AI17" s="86">
        <v>1</v>
      </c>
      <c r="AJ17" s="84">
        <v>1</v>
      </c>
      <c r="AK17" s="85">
        <v>3</v>
      </c>
      <c r="AL17" s="86">
        <v>1</v>
      </c>
      <c r="AM17" s="84">
        <v>2</v>
      </c>
      <c r="AN17" s="85">
        <v>0</v>
      </c>
      <c r="AO17" s="55">
        <f>E17+H17+K17+N17+Q17+T17+W17+Z17+AC17+AF17+AI17+AL17</f>
        <v>58</v>
      </c>
      <c r="AP17" s="56">
        <f t="shared" si="2"/>
        <v>0.59793814432989689</v>
      </c>
      <c r="AQ17" s="57">
        <f t="shared" si="3"/>
        <v>31</v>
      </c>
      <c r="AR17" s="58">
        <f t="shared" si="4"/>
        <v>0.31958762886597936</v>
      </c>
      <c r="AS17" s="59">
        <f>G17+J17+M17+P17+S17+V17+Y17+AB17+AE17+AH17+AK17+AN17</f>
        <v>8</v>
      </c>
      <c r="AT17" s="60">
        <f t="shared" si="5"/>
        <v>8.247422680412371E-2</v>
      </c>
      <c r="AU17" s="452">
        <f t="shared" si="6"/>
        <v>97</v>
      </c>
    </row>
    <row r="18" spans="1:47" ht="21" customHeight="1" thickBot="1" x14ac:dyDescent="0.3">
      <c r="A18" s="81">
        <v>1.9</v>
      </c>
      <c r="B18" s="45" t="str">
        <f t="shared" si="0"/>
        <v>Alta de causas  Exhortos foráneos</v>
      </c>
      <c r="C18" s="705"/>
      <c r="D18" s="88" t="s">
        <v>36</v>
      </c>
      <c r="E18" s="89">
        <v>6</v>
      </c>
      <c r="F18" s="90">
        <v>197</v>
      </c>
      <c r="G18" s="464">
        <v>10</v>
      </c>
      <c r="H18" s="89">
        <v>8</v>
      </c>
      <c r="I18" s="91">
        <v>168</v>
      </c>
      <c r="J18" s="464">
        <v>19</v>
      </c>
      <c r="K18" s="89">
        <v>22</v>
      </c>
      <c r="L18" s="91">
        <v>184</v>
      </c>
      <c r="M18" s="464">
        <v>16</v>
      </c>
      <c r="N18" s="93">
        <v>5</v>
      </c>
      <c r="O18" s="94">
        <v>174</v>
      </c>
      <c r="P18" s="531">
        <v>8</v>
      </c>
      <c r="Q18" s="96">
        <v>13</v>
      </c>
      <c r="R18" s="94">
        <v>102</v>
      </c>
      <c r="S18" s="531">
        <v>24</v>
      </c>
      <c r="T18" s="96">
        <v>16</v>
      </c>
      <c r="U18" s="94">
        <v>126</v>
      </c>
      <c r="V18" s="531">
        <v>18</v>
      </c>
      <c r="W18" s="96">
        <v>3</v>
      </c>
      <c r="X18" s="94">
        <v>68</v>
      </c>
      <c r="Y18" s="537">
        <v>8</v>
      </c>
      <c r="Z18" s="96">
        <v>17</v>
      </c>
      <c r="AA18" s="94">
        <v>65</v>
      </c>
      <c r="AB18" s="531">
        <v>15</v>
      </c>
      <c r="AC18" s="93">
        <v>10</v>
      </c>
      <c r="AD18" s="94">
        <v>165</v>
      </c>
      <c r="AE18" s="537">
        <v>18</v>
      </c>
      <c r="AF18" s="96">
        <v>7</v>
      </c>
      <c r="AG18" s="94">
        <v>105</v>
      </c>
      <c r="AH18" s="531">
        <v>13</v>
      </c>
      <c r="AI18" s="96">
        <v>10</v>
      </c>
      <c r="AJ18" s="94">
        <v>116</v>
      </c>
      <c r="AK18" s="95">
        <v>4</v>
      </c>
      <c r="AL18" s="96">
        <v>5</v>
      </c>
      <c r="AM18" s="94">
        <v>82</v>
      </c>
      <c r="AN18" s="95">
        <v>0</v>
      </c>
      <c r="AO18" s="55">
        <f t="shared" ref="AO18:AO20" si="7">E18+H18+K18+N18+Q18+T18+W18+Z18+AC18+AF18+AI18+AL18</f>
        <v>122</v>
      </c>
      <c r="AP18" s="56">
        <f t="shared" si="2"/>
        <v>6.6776135741652989E-2</v>
      </c>
      <c r="AQ18" s="57">
        <f t="shared" si="3"/>
        <v>1552</v>
      </c>
      <c r="AR18" s="58">
        <f t="shared" si="4"/>
        <v>0.849480021893815</v>
      </c>
      <c r="AS18" s="59">
        <f>G18+J18+M18+P18+S18+V18+Y18+AB18+AE18+AH18+AK18+AN18</f>
        <v>153</v>
      </c>
      <c r="AT18" s="60">
        <f t="shared" si="5"/>
        <v>8.3743842364532015E-2</v>
      </c>
      <c r="AU18" s="452">
        <f t="shared" si="6"/>
        <v>1827</v>
      </c>
    </row>
    <row r="19" spans="1:47" ht="21" customHeight="1" thickBot="1" x14ac:dyDescent="0.3">
      <c r="A19" s="4">
        <v>2.1</v>
      </c>
      <c r="B19" s="45" t="str">
        <f>CONCATENATE(C$19&amp;D19)</f>
        <v>Número registros de imputados (causas iniciales judicializadas)Por delito oficioso</v>
      </c>
      <c r="C19" s="672" t="s">
        <v>388</v>
      </c>
      <c r="D19" s="97" t="s">
        <v>37</v>
      </c>
      <c r="E19" s="98">
        <v>19</v>
      </c>
      <c r="F19" s="99">
        <v>2</v>
      </c>
      <c r="G19" s="100">
        <v>15</v>
      </c>
      <c r="H19" s="101">
        <v>15</v>
      </c>
      <c r="I19" s="102">
        <v>8</v>
      </c>
      <c r="J19" s="162">
        <v>12</v>
      </c>
      <c r="K19" s="103">
        <v>25</v>
      </c>
      <c r="L19" s="102">
        <v>7</v>
      </c>
      <c r="M19" s="463">
        <v>21</v>
      </c>
      <c r="N19" s="105">
        <v>12</v>
      </c>
      <c r="O19" s="106">
        <v>10</v>
      </c>
      <c r="P19" s="532">
        <v>8</v>
      </c>
      <c r="Q19" s="107">
        <v>6</v>
      </c>
      <c r="R19" s="106">
        <v>8</v>
      </c>
      <c r="S19" s="532">
        <v>17</v>
      </c>
      <c r="T19" s="107">
        <v>16</v>
      </c>
      <c r="U19" s="106">
        <v>4</v>
      </c>
      <c r="V19" s="532">
        <v>15</v>
      </c>
      <c r="W19" s="107">
        <v>18</v>
      </c>
      <c r="X19" s="106">
        <v>4</v>
      </c>
      <c r="Y19" s="532">
        <v>4</v>
      </c>
      <c r="Z19" s="103">
        <v>13</v>
      </c>
      <c r="AA19" s="108">
        <v>6</v>
      </c>
      <c r="AB19" s="532">
        <v>13</v>
      </c>
      <c r="AC19" s="101">
        <v>5</v>
      </c>
      <c r="AD19" s="108">
        <v>8</v>
      </c>
      <c r="AE19" s="162">
        <v>6</v>
      </c>
      <c r="AF19" s="103">
        <v>6</v>
      </c>
      <c r="AG19" s="109">
        <v>3</v>
      </c>
      <c r="AH19" s="162">
        <v>30</v>
      </c>
      <c r="AI19" s="640">
        <v>25</v>
      </c>
      <c r="AJ19" s="132">
        <v>2</v>
      </c>
      <c r="AK19" s="133">
        <v>6</v>
      </c>
      <c r="AL19" s="98">
        <v>9</v>
      </c>
      <c r="AM19" s="132">
        <v>1</v>
      </c>
      <c r="AN19" s="133">
        <v>7</v>
      </c>
      <c r="AO19" s="55">
        <f t="shared" si="7"/>
        <v>169</v>
      </c>
      <c r="AP19" s="56">
        <f t="shared" si="2"/>
        <v>0.43782383419689119</v>
      </c>
      <c r="AQ19" s="57">
        <f t="shared" si="3"/>
        <v>63</v>
      </c>
      <c r="AR19" s="58">
        <f t="shared" si="4"/>
        <v>0.16321243523316062</v>
      </c>
      <c r="AS19" s="59">
        <f>G19+J19+M19+P19+S19+V19+AB19+Y19+AE19+AH19+AK19+AN19</f>
        <v>154</v>
      </c>
      <c r="AT19" s="60">
        <f t="shared" si="5"/>
        <v>0.39896373056994816</v>
      </c>
      <c r="AU19" s="454">
        <f t="shared" si="6"/>
        <v>386</v>
      </c>
    </row>
    <row r="20" spans="1:47" ht="21" customHeight="1" thickBot="1" x14ac:dyDescent="0.3">
      <c r="A20" s="4">
        <v>2.2000000000000002</v>
      </c>
      <c r="B20" s="45" t="str">
        <f>CONCATENATE(C$19&amp;D20)</f>
        <v>Número registros de imputados (causas iniciales judicializadas)Por delito no oficioso</v>
      </c>
      <c r="C20" s="673"/>
      <c r="D20" s="113" t="s">
        <v>38</v>
      </c>
      <c r="E20" s="114">
        <v>109</v>
      </c>
      <c r="F20" s="115">
        <v>36</v>
      </c>
      <c r="G20" s="116">
        <v>76</v>
      </c>
      <c r="H20" s="117">
        <v>114</v>
      </c>
      <c r="I20" s="118">
        <v>78</v>
      </c>
      <c r="J20" s="222">
        <v>74</v>
      </c>
      <c r="K20" s="114">
        <v>168</v>
      </c>
      <c r="L20" s="118">
        <v>77</v>
      </c>
      <c r="M20" s="465">
        <v>100</v>
      </c>
      <c r="N20" s="119">
        <v>124</v>
      </c>
      <c r="O20" s="120">
        <v>57</v>
      </c>
      <c r="P20" s="533">
        <v>68</v>
      </c>
      <c r="Q20" s="121">
        <v>131</v>
      </c>
      <c r="R20" s="120">
        <v>76</v>
      </c>
      <c r="S20" s="533">
        <v>73</v>
      </c>
      <c r="T20" s="121">
        <v>160</v>
      </c>
      <c r="U20" s="120">
        <v>103</v>
      </c>
      <c r="V20" s="533">
        <v>110</v>
      </c>
      <c r="W20" s="121">
        <v>139</v>
      </c>
      <c r="X20" s="120">
        <v>41</v>
      </c>
      <c r="Y20" s="533">
        <v>56</v>
      </c>
      <c r="Z20" s="122">
        <v>240</v>
      </c>
      <c r="AA20" s="123">
        <v>54</v>
      </c>
      <c r="AB20" s="533">
        <v>75</v>
      </c>
      <c r="AC20" s="124">
        <v>168</v>
      </c>
      <c r="AD20" s="123">
        <v>66</v>
      </c>
      <c r="AE20" s="538">
        <v>76</v>
      </c>
      <c r="AF20" s="125">
        <v>189</v>
      </c>
      <c r="AG20" s="126">
        <v>65</v>
      </c>
      <c r="AH20" s="539">
        <v>100</v>
      </c>
      <c r="AI20" s="641">
        <v>129</v>
      </c>
      <c r="AJ20" s="559">
        <v>56</v>
      </c>
      <c r="AK20" s="560">
        <v>84</v>
      </c>
      <c r="AL20" s="125">
        <v>109</v>
      </c>
      <c r="AM20" s="559">
        <v>55</v>
      </c>
      <c r="AN20" s="560">
        <v>65</v>
      </c>
      <c r="AO20" s="127">
        <f t="shared" si="7"/>
        <v>1780</v>
      </c>
      <c r="AP20" s="128">
        <f t="shared" si="2"/>
        <v>0.50842616395315621</v>
      </c>
      <c r="AQ20" s="129">
        <f t="shared" si="3"/>
        <v>764</v>
      </c>
      <c r="AR20" s="130">
        <f t="shared" si="4"/>
        <v>0.21822336475292772</v>
      </c>
      <c r="AS20" s="59">
        <f>G20+J20+M20+P20+S20+V20+AB20+Y20+AE20+AH20+AK20+AN20</f>
        <v>957</v>
      </c>
      <c r="AT20" s="131">
        <f t="shared" si="5"/>
        <v>0.27335047129391604</v>
      </c>
      <c r="AU20" s="455">
        <f t="shared" si="6"/>
        <v>3501</v>
      </c>
    </row>
    <row r="21" spans="1:47" ht="33" customHeight="1" thickBot="1" x14ac:dyDescent="0.3">
      <c r="A21" s="4">
        <v>18</v>
      </c>
      <c r="B21" s="5" t="e">
        <f>CONCATENATE(#REF!&amp;D21)</f>
        <v>#REF!</v>
      </c>
      <c r="C21" s="654" t="s">
        <v>39</v>
      </c>
      <c r="D21" s="655"/>
      <c r="E21" s="647" t="s">
        <v>0</v>
      </c>
      <c r="F21" s="648"/>
      <c r="G21" s="649"/>
      <c r="H21" s="647" t="s">
        <v>1</v>
      </c>
      <c r="I21" s="648"/>
      <c r="J21" s="649"/>
      <c r="K21" s="647" t="s">
        <v>2</v>
      </c>
      <c r="L21" s="648" t="s">
        <v>2</v>
      </c>
      <c r="M21" s="649" t="s">
        <v>2</v>
      </c>
      <c r="N21" s="647" t="s">
        <v>3</v>
      </c>
      <c r="O21" s="648" t="s">
        <v>3</v>
      </c>
      <c r="P21" s="649" t="s">
        <v>3</v>
      </c>
      <c r="Q21" s="647" t="s">
        <v>4</v>
      </c>
      <c r="R21" s="648" t="s">
        <v>4</v>
      </c>
      <c r="S21" s="649" t="s">
        <v>4</v>
      </c>
      <c r="T21" s="647" t="s">
        <v>5</v>
      </c>
      <c r="U21" s="648"/>
      <c r="V21" s="649"/>
      <c r="W21" s="647" t="s">
        <v>6</v>
      </c>
      <c r="X21" s="648"/>
      <c r="Y21" s="649"/>
      <c r="Z21" s="647" t="s">
        <v>7</v>
      </c>
      <c r="AA21" s="648"/>
      <c r="AB21" s="649"/>
      <c r="AC21" s="645" t="s">
        <v>8</v>
      </c>
      <c r="AD21" s="645"/>
      <c r="AE21" s="645"/>
      <c r="AF21" s="644" t="s">
        <v>9</v>
      </c>
      <c r="AG21" s="645"/>
      <c r="AH21" s="645"/>
      <c r="AI21" s="644" t="s">
        <v>10</v>
      </c>
      <c r="AJ21" s="645"/>
      <c r="AK21" s="646"/>
      <c r="AL21" s="644" t="s">
        <v>11</v>
      </c>
      <c r="AM21" s="645"/>
      <c r="AN21" s="646"/>
      <c r="AO21" s="154" t="s">
        <v>12</v>
      </c>
      <c r="AP21" s="155" t="s">
        <v>13</v>
      </c>
      <c r="AQ21" s="156" t="s">
        <v>14</v>
      </c>
      <c r="AR21" s="156" t="s">
        <v>13</v>
      </c>
      <c r="AS21" s="157" t="s">
        <v>40</v>
      </c>
      <c r="AT21" s="157" t="s">
        <v>13</v>
      </c>
      <c r="AU21" s="460" t="s">
        <v>41</v>
      </c>
    </row>
    <row r="22" spans="1:47" ht="21" customHeight="1" thickBot="1" x14ac:dyDescent="0.3">
      <c r="A22" s="44">
        <v>18.100000000000001</v>
      </c>
      <c r="B22" s="5" t="e">
        <f>CONCATENATE(#REF!&amp;D22)</f>
        <v>#REF!</v>
      </c>
      <c r="C22" s="656" t="s">
        <v>42</v>
      </c>
      <c r="D22" s="657"/>
      <c r="E22" s="47">
        <v>669</v>
      </c>
      <c r="F22" s="49">
        <v>285</v>
      </c>
      <c r="G22" s="508">
        <v>427</v>
      </c>
      <c r="H22" s="47">
        <v>772</v>
      </c>
      <c r="I22" s="49">
        <v>437</v>
      </c>
      <c r="J22" s="461">
        <v>464</v>
      </c>
      <c r="K22" s="47">
        <v>956</v>
      </c>
      <c r="L22" s="49">
        <v>534</v>
      </c>
      <c r="M22" s="461">
        <v>733</v>
      </c>
      <c r="N22" s="47">
        <v>656</v>
      </c>
      <c r="O22" s="49">
        <v>345</v>
      </c>
      <c r="P22" s="461">
        <v>459</v>
      </c>
      <c r="Q22" s="509">
        <v>872</v>
      </c>
      <c r="R22" s="49">
        <v>442</v>
      </c>
      <c r="S22" s="508">
        <v>601</v>
      </c>
      <c r="T22" s="47">
        <v>915</v>
      </c>
      <c r="U22" s="49">
        <v>517</v>
      </c>
      <c r="V22" s="461">
        <v>654</v>
      </c>
      <c r="W22" s="509">
        <v>616</v>
      </c>
      <c r="X22" s="49">
        <v>349</v>
      </c>
      <c r="Y22" s="508">
        <v>344</v>
      </c>
      <c r="Z22" s="47">
        <v>731</v>
      </c>
      <c r="AA22" s="49">
        <v>299</v>
      </c>
      <c r="AB22" s="461">
        <v>461</v>
      </c>
      <c r="AC22" s="509">
        <v>890</v>
      </c>
      <c r="AD22" s="49">
        <v>473</v>
      </c>
      <c r="AE22" s="508">
        <v>578</v>
      </c>
      <c r="AF22" s="47">
        <v>1085</v>
      </c>
      <c r="AG22" s="49">
        <v>464</v>
      </c>
      <c r="AH22" s="508">
        <v>615</v>
      </c>
      <c r="AI22" s="98">
        <v>911</v>
      </c>
      <c r="AJ22" s="132">
        <v>457</v>
      </c>
      <c r="AK22" s="133">
        <v>587</v>
      </c>
      <c r="AL22" s="98">
        <v>664</v>
      </c>
      <c r="AM22" s="132">
        <v>293</v>
      </c>
      <c r="AN22" s="133">
        <v>316</v>
      </c>
      <c r="AO22" s="158">
        <f t="shared" ref="AO22:AO38" si="8">E22+H22+K22+N22+Q22+T22+W22+Z22+AC22+AF22+AI22+AL22</f>
        <v>9737</v>
      </c>
      <c r="AP22" s="56">
        <f t="shared" ref="AP22:AP39" si="9">AO22/AU22</f>
        <v>0.46653250922332423</v>
      </c>
      <c r="AQ22" s="159">
        <f t="shared" ref="AQ22:AQ38" si="10">F22+I22+L22+O22+R22+U22+X22+AA22+AD22+AG22+AJ22+AM22</f>
        <v>4895</v>
      </c>
      <c r="AR22" s="58">
        <f t="shared" ref="AR22:AR39" si="11">AQ22/AU22</f>
        <v>0.23453595898615304</v>
      </c>
      <c r="AS22" s="160">
        <f t="shared" ref="AS22:AS38" si="12">G22+J22+M22+P22+S22+V22+Y22+AB22+AE22+AH22+AK22+AN22</f>
        <v>6239</v>
      </c>
      <c r="AT22" s="60">
        <f t="shared" ref="AT22:AT39" si="13">AS22/AU22</f>
        <v>0.29893153179052273</v>
      </c>
      <c r="AU22" s="456">
        <f t="shared" ref="AU22:AU38" si="14">SUM(E22:AN22)</f>
        <v>20871</v>
      </c>
    </row>
    <row r="23" spans="1:47" ht="21" customHeight="1" thickBot="1" x14ac:dyDescent="0.3">
      <c r="A23" s="137">
        <v>18.2</v>
      </c>
      <c r="B23" s="5" t="e">
        <f>CONCATENATE(#REF!&amp;D23)</f>
        <v>#REF!</v>
      </c>
      <c r="C23" s="710" t="s">
        <v>43</v>
      </c>
      <c r="D23" s="711"/>
      <c r="E23" s="70">
        <v>126</v>
      </c>
      <c r="F23" s="72">
        <v>42</v>
      </c>
      <c r="G23" s="510">
        <v>126</v>
      </c>
      <c r="H23" s="70">
        <v>113</v>
      </c>
      <c r="I23" s="72">
        <v>81</v>
      </c>
      <c r="J23" s="462">
        <v>143</v>
      </c>
      <c r="K23" s="70">
        <v>45</v>
      </c>
      <c r="L23" s="72">
        <v>53</v>
      </c>
      <c r="M23" s="462">
        <v>152</v>
      </c>
      <c r="N23" s="70">
        <v>48</v>
      </c>
      <c r="O23" s="72">
        <v>37</v>
      </c>
      <c r="P23" s="462">
        <v>49</v>
      </c>
      <c r="Q23" s="74">
        <v>84</v>
      </c>
      <c r="R23" s="72">
        <v>85</v>
      </c>
      <c r="S23" s="510">
        <v>76</v>
      </c>
      <c r="T23" s="70">
        <v>147</v>
      </c>
      <c r="U23" s="72">
        <v>120</v>
      </c>
      <c r="V23" s="462">
        <v>99</v>
      </c>
      <c r="W23" s="74">
        <v>103</v>
      </c>
      <c r="X23" s="72">
        <v>45</v>
      </c>
      <c r="Y23" s="510">
        <v>17</v>
      </c>
      <c r="Z23" s="70">
        <v>78</v>
      </c>
      <c r="AA23" s="72">
        <v>25</v>
      </c>
      <c r="AB23" s="462">
        <v>56</v>
      </c>
      <c r="AC23" s="74">
        <v>110</v>
      </c>
      <c r="AD23" s="72">
        <v>68</v>
      </c>
      <c r="AE23" s="510">
        <v>106</v>
      </c>
      <c r="AF23" s="70">
        <v>122</v>
      </c>
      <c r="AG23" s="72">
        <v>51</v>
      </c>
      <c r="AH23" s="510">
        <v>74</v>
      </c>
      <c r="AI23" s="111">
        <v>96</v>
      </c>
      <c r="AJ23" s="135">
        <v>73</v>
      </c>
      <c r="AK23" s="112">
        <v>57</v>
      </c>
      <c r="AL23" s="111">
        <v>50</v>
      </c>
      <c r="AM23" s="135">
        <v>63</v>
      </c>
      <c r="AN23" s="112">
        <v>51</v>
      </c>
      <c r="AO23" s="161">
        <f t="shared" si="8"/>
        <v>1122</v>
      </c>
      <c r="AP23" s="56">
        <f t="shared" si="9"/>
        <v>0.39080459770114945</v>
      </c>
      <c r="AQ23" s="159">
        <f t="shared" si="10"/>
        <v>743</v>
      </c>
      <c r="AR23" s="58">
        <f t="shared" si="11"/>
        <v>0.25879484500174155</v>
      </c>
      <c r="AS23" s="160">
        <f t="shared" si="12"/>
        <v>1006</v>
      </c>
      <c r="AT23" s="60">
        <f t="shared" si="13"/>
        <v>0.35040055729710901</v>
      </c>
      <c r="AU23" s="456">
        <f t="shared" si="14"/>
        <v>2871</v>
      </c>
    </row>
    <row r="24" spans="1:47" ht="21" customHeight="1" thickBot="1" x14ac:dyDescent="0.3">
      <c r="A24" s="137">
        <v>18.3</v>
      </c>
      <c r="B24" s="5" t="e">
        <f>CONCATENATE(#REF!&amp;D24)</f>
        <v>#REF!</v>
      </c>
      <c r="C24" s="712" t="s">
        <v>44</v>
      </c>
      <c r="D24" s="713"/>
      <c r="E24" s="70">
        <v>543</v>
      </c>
      <c r="F24" s="72">
        <v>243</v>
      </c>
      <c r="G24" s="510">
        <v>301</v>
      </c>
      <c r="H24" s="70">
        <v>659</v>
      </c>
      <c r="I24" s="72">
        <v>356</v>
      </c>
      <c r="J24" s="462">
        <v>321</v>
      </c>
      <c r="K24" s="70">
        <v>911</v>
      </c>
      <c r="L24" s="72">
        <v>481</v>
      </c>
      <c r="M24" s="462">
        <v>581</v>
      </c>
      <c r="N24" s="70">
        <v>608</v>
      </c>
      <c r="O24" s="72">
        <v>308</v>
      </c>
      <c r="P24" s="462">
        <v>410</v>
      </c>
      <c r="Q24" s="74">
        <v>788</v>
      </c>
      <c r="R24" s="72">
        <v>357</v>
      </c>
      <c r="S24" s="510">
        <v>525</v>
      </c>
      <c r="T24" s="70">
        <v>768</v>
      </c>
      <c r="U24" s="72">
        <v>397</v>
      </c>
      <c r="V24" s="462">
        <v>555</v>
      </c>
      <c r="W24" s="74">
        <v>513</v>
      </c>
      <c r="X24" s="72">
        <v>304</v>
      </c>
      <c r="Y24" s="510">
        <v>327</v>
      </c>
      <c r="Z24" s="70">
        <v>653</v>
      </c>
      <c r="AA24" s="72">
        <v>274</v>
      </c>
      <c r="AB24" s="462">
        <v>405</v>
      </c>
      <c r="AC24" s="74">
        <v>780</v>
      </c>
      <c r="AD24" s="72">
        <v>405</v>
      </c>
      <c r="AE24" s="510">
        <v>472</v>
      </c>
      <c r="AF24" s="70">
        <v>963</v>
      </c>
      <c r="AG24" s="72">
        <v>413</v>
      </c>
      <c r="AH24" s="510">
        <v>541</v>
      </c>
      <c r="AI24" s="111">
        <v>815</v>
      </c>
      <c r="AJ24" s="135">
        <v>384</v>
      </c>
      <c r="AK24" s="112">
        <v>530</v>
      </c>
      <c r="AL24" s="111">
        <v>614</v>
      </c>
      <c r="AM24" s="135">
        <v>230</v>
      </c>
      <c r="AN24" s="112">
        <v>265</v>
      </c>
      <c r="AO24" s="161">
        <f t="shared" si="8"/>
        <v>8615</v>
      </c>
      <c r="AP24" s="56">
        <f t="shared" si="9"/>
        <v>0.4786111111111111</v>
      </c>
      <c r="AQ24" s="159">
        <f t="shared" si="10"/>
        <v>4152</v>
      </c>
      <c r="AR24" s="58">
        <f t="shared" si="11"/>
        <v>0.23066666666666666</v>
      </c>
      <c r="AS24" s="160">
        <f t="shared" si="12"/>
        <v>5233</v>
      </c>
      <c r="AT24" s="60">
        <f t="shared" si="13"/>
        <v>0.29072222222222222</v>
      </c>
      <c r="AU24" s="456">
        <f t="shared" si="14"/>
        <v>18000</v>
      </c>
    </row>
    <row r="25" spans="1:47" ht="21" customHeight="1" thickBot="1" x14ac:dyDescent="0.3">
      <c r="A25" s="137">
        <v>18.399999999999999</v>
      </c>
      <c r="B25" s="5" t="e">
        <f>CONCATENATE(#REF!&amp;D25)</f>
        <v>#REF!</v>
      </c>
      <c r="C25" s="665" t="s">
        <v>45</v>
      </c>
      <c r="D25" s="666"/>
      <c r="E25" s="111">
        <v>532</v>
      </c>
      <c r="F25" s="135">
        <v>226</v>
      </c>
      <c r="G25" s="153">
        <v>297</v>
      </c>
      <c r="H25" s="111">
        <v>643</v>
      </c>
      <c r="I25" s="135">
        <v>334</v>
      </c>
      <c r="J25" s="223">
        <v>311</v>
      </c>
      <c r="K25" s="111">
        <v>895</v>
      </c>
      <c r="L25" s="135">
        <v>453</v>
      </c>
      <c r="M25" s="223">
        <v>550</v>
      </c>
      <c r="N25" s="111">
        <v>599</v>
      </c>
      <c r="O25" s="135">
        <v>300</v>
      </c>
      <c r="P25" s="223">
        <v>381</v>
      </c>
      <c r="Q25" s="134">
        <v>768</v>
      </c>
      <c r="R25" s="135">
        <v>320</v>
      </c>
      <c r="S25" s="153">
        <v>492</v>
      </c>
      <c r="T25" s="111">
        <v>755</v>
      </c>
      <c r="U25" s="135">
        <v>372</v>
      </c>
      <c r="V25" s="223">
        <v>547</v>
      </c>
      <c r="W25" s="134">
        <v>509</v>
      </c>
      <c r="X25" s="135">
        <v>267</v>
      </c>
      <c r="Y25" s="153">
        <v>308</v>
      </c>
      <c r="Z25" s="111">
        <v>645</v>
      </c>
      <c r="AA25" s="135">
        <v>263</v>
      </c>
      <c r="AB25" s="223">
        <v>399</v>
      </c>
      <c r="AC25" s="134">
        <v>772</v>
      </c>
      <c r="AD25" s="135">
        <v>364</v>
      </c>
      <c r="AE25" s="153">
        <v>448</v>
      </c>
      <c r="AF25" s="111">
        <v>956</v>
      </c>
      <c r="AG25" s="135">
        <v>386</v>
      </c>
      <c r="AH25" s="153">
        <v>504</v>
      </c>
      <c r="AI25" s="111">
        <v>804</v>
      </c>
      <c r="AJ25" s="135">
        <v>344</v>
      </c>
      <c r="AK25" s="112">
        <v>502</v>
      </c>
      <c r="AL25" s="111">
        <v>602</v>
      </c>
      <c r="AM25" s="135">
        <v>199</v>
      </c>
      <c r="AN25" s="112">
        <v>256</v>
      </c>
      <c r="AO25" s="161">
        <f t="shared" si="8"/>
        <v>8480</v>
      </c>
      <c r="AP25" s="56">
        <f t="shared" si="9"/>
        <v>0.49008842397272151</v>
      </c>
      <c r="AQ25" s="159">
        <f t="shared" si="10"/>
        <v>3828</v>
      </c>
      <c r="AR25" s="58">
        <f t="shared" si="11"/>
        <v>0.22123331214240305</v>
      </c>
      <c r="AS25" s="160">
        <f t="shared" si="12"/>
        <v>4995</v>
      </c>
      <c r="AT25" s="60">
        <f t="shared" si="13"/>
        <v>0.28867826388487544</v>
      </c>
      <c r="AU25" s="456">
        <f t="shared" si="14"/>
        <v>17303</v>
      </c>
    </row>
    <row r="26" spans="1:47" ht="21" customHeight="1" thickBot="1" x14ac:dyDescent="0.3">
      <c r="A26" s="137">
        <v>18.5</v>
      </c>
      <c r="B26" s="5" t="e">
        <f>CONCATENATE(#REF!&amp;D26)</f>
        <v>#REF!</v>
      </c>
      <c r="C26" s="665" t="s">
        <v>46</v>
      </c>
      <c r="D26" s="666"/>
      <c r="E26" s="101">
        <v>9</v>
      </c>
      <c r="F26" s="135">
        <v>10</v>
      </c>
      <c r="G26" s="153">
        <v>1</v>
      </c>
      <c r="H26" s="111">
        <v>9</v>
      </c>
      <c r="I26" s="135">
        <v>15</v>
      </c>
      <c r="J26" s="223">
        <v>5</v>
      </c>
      <c r="K26" s="111">
        <v>12</v>
      </c>
      <c r="L26" s="135">
        <v>22</v>
      </c>
      <c r="M26" s="223">
        <v>27</v>
      </c>
      <c r="N26" s="111">
        <v>8</v>
      </c>
      <c r="O26" s="135">
        <v>3</v>
      </c>
      <c r="P26" s="525">
        <v>26</v>
      </c>
      <c r="Q26" s="469">
        <v>10</v>
      </c>
      <c r="R26" s="470">
        <v>33</v>
      </c>
      <c r="S26" s="549">
        <v>30</v>
      </c>
      <c r="T26" s="111">
        <v>11</v>
      </c>
      <c r="U26" s="135">
        <v>12</v>
      </c>
      <c r="V26" s="223">
        <v>4</v>
      </c>
      <c r="W26" s="134">
        <v>2</v>
      </c>
      <c r="X26" s="135">
        <v>5</v>
      </c>
      <c r="Y26" s="153">
        <v>14</v>
      </c>
      <c r="Z26" s="111">
        <v>6</v>
      </c>
      <c r="AA26" s="135">
        <v>5</v>
      </c>
      <c r="AB26" s="223">
        <v>6</v>
      </c>
      <c r="AC26" s="134">
        <v>8</v>
      </c>
      <c r="AD26" s="135">
        <v>35</v>
      </c>
      <c r="AE26" s="546">
        <v>14</v>
      </c>
      <c r="AF26" s="111">
        <v>7</v>
      </c>
      <c r="AG26" s="135">
        <v>12</v>
      </c>
      <c r="AH26" s="153">
        <v>18</v>
      </c>
      <c r="AI26" s="111">
        <v>10</v>
      </c>
      <c r="AJ26" s="135">
        <v>25</v>
      </c>
      <c r="AK26" s="112">
        <v>12</v>
      </c>
      <c r="AL26" s="111">
        <v>12</v>
      </c>
      <c r="AM26" s="135">
        <v>22</v>
      </c>
      <c r="AN26" s="112">
        <v>7</v>
      </c>
      <c r="AO26" s="161">
        <f t="shared" si="8"/>
        <v>104</v>
      </c>
      <c r="AP26" s="56">
        <f t="shared" si="9"/>
        <v>0.22269807280513917</v>
      </c>
      <c r="AQ26" s="159">
        <f t="shared" si="10"/>
        <v>199</v>
      </c>
      <c r="AR26" s="58">
        <f t="shared" si="11"/>
        <v>0.42612419700214133</v>
      </c>
      <c r="AS26" s="160">
        <f t="shared" si="12"/>
        <v>164</v>
      </c>
      <c r="AT26" s="60">
        <f t="shared" si="13"/>
        <v>0.35117773019271947</v>
      </c>
      <c r="AU26" s="456">
        <f t="shared" si="14"/>
        <v>467</v>
      </c>
    </row>
    <row r="27" spans="1:47" ht="21" customHeight="1" thickBot="1" x14ac:dyDescent="0.3">
      <c r="A27" s="137">
        <v>18.600000000000001</v>
      </c>
      <c r="B27" s="5" t="e">
        <f>CONCATENATE(#REF!&amp;D27)</f>
        <v>#REF!</v>
      </c>
      <c r="C27" s="665" t="s">
        <v>47</v>
      </c>
      <c r="D27" s="666"/>
      <c r="E27" s="101">
        <v>2</v>
      </c>
      <c r="F27" s="138">
        <v>7</v>
      </c>
      <c r="G27" s="162">
        <v>3</v>
      </c>
      <c r="H27" s="103">
        <v>7</v>
      </c>
      <c r="I27" s="102">
        <v>7</v>
      </c>
      <c r="J27" s="463">
        <v>5</v>
      </c>
      <c r="K27" s="103">
        <v>4</v>
      </c>
      <c r="L27" s="102">
        <v>6</v>
      </c>
      <c r="M27" s="463">
        <v>4</v>
      </c>
      <c r="N27" s="103">
        <v>1</v>
      </c>
      <c r="O27" s="102">
        <v>5</v>
      </c>
      <c r="P27" s="526">
        <v>3</v>
      </c>
      <c r="Q27" s="471">
        <v>10</v>
      </c>
      <c r="R27" s="472">
        <v>4</v>
      </c>
      <c r="S27" s="550">
        <v>3</v>
      </c>
      <c r="T27" s="103">
        <v>2</v>
      </c>
      <c r="U27" s="102">
        <v>13</v>
      </c>
      <c r="V27" s="463">
        <v>4</v>
      </c>
      <c r="W27" s="101">
        <v>2</v>
      </c>
      <c r="X27" s="102">
        <v>32</v>
      </c>
      <c r="Y27" s="162">
        <v>5</v>
      </c>
      <c r="Z27" s="103">
        <v>2</v>
      </c>
      <c r="AA27" s="102">
        <v>6</v>
      </c>
      <c r="AB27" s="463">
        <v>0</v>
      </c>
      <c r="AC27" s="101">
        <v>0</v>
      </c>
      <c r="AD27" s="102">
        <v>6</v>
      </c>
      <c r="AE27" s="547">
        <v>10</v>
      </c>
      <c r="AF27" s="103">
        <v>0</v>
      </c>
      <c r="AG27" s="102">
        <v>15</v>
      </c>
      <c r="AH27" s="162">
        <v>19</v>
      </c>
      <c r="AI27" s="103">
        <v>1</v>
      </c>
      <c r="AJ27" s="102">
        <v>15</v>
      </c>
      <c r="AK27" s="104">
        <v>16</v>
      </c>
      <c r="AL27" s="103">
        <v>0</v>
      </c>
      <c r="AM27" s="102">
        <v>9</v>
      </c>
      <c r="AN27" s="104">
        <v>2</v>
      </c>
      <c r="AO27" s="161">
        <f t="shared" si="8"/>
        <v>31</v>
      </c>
      <c r="AP27" s="56">
        <f t="shared" si="9"/>
        <v>0.13478260869565217</v>
      </c>
      <c r="AQ27" s="159">
        <f t="shared" si="10"/>
        <v>125</v>
      </c>
      <c r="AR27" s="58">
        <f t="shared" si="11"/>
        <v>0.54347826086956519</v>
      </c>
      <c r="AS27" s="160">
        <f t="shared" si="12"/>
        <v>74</v>
      </c>
      <c r="AT27" s="60">
        <f t="shared" si="13"/>
        <v>0.32173913043478258</v>
      </c>
      <c r="AU27" s="456">
        <f t="shared" si="14"/>
        <v>230</v>
      </c>
    </row>
    <row r="28" spans="1:47" ht="21" customHeight="1" thickBot="1" x14ac:dyDescent="0.3">
      <c r="A28" s="137">
        <v>18.7</v>
      </c>
      <c r="B28" s="5" t="e">
        <f>CONCATENATE(#REF!&amp;D28)</f>
        <v>#REF!</v>
      </c>
      <c r="C28" s="665" t="s">
        <v>48</v>
      </c>
      <c r="D28" s="666"/>
      <c r="E28" s="101">
        <v>646</v>
      </c>
      <c r="F28" s="138">
        <v>275</v>
      </c>
      <c r="G28" s="162">
        <v>424</v>
      </c>
      <c r="H28" s="103">
        <v>740</v>
      </c>
      <c r="I28" s="102">
        <v>427</v>
      </c>
      <c r="J28" s="463">
        <v>459</v>
      </c>
      <c r="K28" s="468">
        <v>930</v>
      </c>
      <c r="L28" s="102">
        <v>521</v>
      </c>
      <c r="M28" s="463">
        <v>729</v>
      </c>
      <c r="N28" s="103">
        <v>643</v>
      </c>
      <c r="O28" s="102">
        <v>335</v>
      </c>
      <c r="P28" s="463">
        <v>456</v>
      </c>
      <c r="Q28" s="101">
        <v>840</v>
      </c>
      <c r="R28" s="102">
        <v>424</v>
      </c>
      <c r="S28" s="162">
        <v>598</v>
      </c>
      <c r="T28" s="103">
        <v>882</v>
      </c>
      <c r="U28" s="102">
        <v>504</v>
      </c>
      <c r="V28" s="463">
        <v>652</v>
      </c>
      <c r="W28" s="101">
        <v>313</v>
      </c>
      <c r="X28" s="102">
        <v>317</v>
      </c>
      <c r="Y28" s="162">
        <v>339</v>
      </c>
      <c r="Z28" s="103">
        <v>720</v>
      </c>
      <c r="AA28" s="102">
        <v>293</v>
      </c>
      <c r="AB28" s="463">
        <v>461</v>
      </c>
      <c r="AC28" s="101">
        <v>872</v>
      </c>
      <c r="AD28" s="102">
        <v>467</v>
      </c>
      <c r="AE28" s="547">
        <v>568</v>
      </c>
      <c r="AF28" s="103">
        <v>1054</v>
      </c>
      <c r="AG28" s="102">
        <v>449</v>
      </c>
      <c r="AH28" s="162">
        <v>596</v>
      </c>
      <c r="AI28" s="103">
        <v>901</v>
      </c>
      <c r="AJ28" s="102">
        <v>442</v>
      </c>
      <c r="AK28" s="104">
        <v>571</v>
      </c>
      <c r="AL28" s="103">
        <v>652</v>
      </c>
      <c r="AM28" s="102">
        <v>284</v>
      </c>
      <c r="AN28" s="104">
        <v>314</v>
      </c>
      <c r="AO28" s="161">
        <f t="shared" si="8"/>
        <v>9193</v>
      </c>
      <c r="AP28" s="56">
        <f t="shared" si="9"/>
        <v>0.45740869738282414</v>
      </c>
      <c r="AQ28" s="159">
        <f t="shared" si="10"/>
        <v>4738</v>
      </c>
      <c r="AR28" s="58">
        <f t="shared" si="11"/>
        <v>0.23574485023385411</v>
      </c>
      <c r="AS28" s="160">
        <f t="shared" si="12"/>
        <v>6167</v>
      </c>
      <c r="AT28" s="60">
        <f t="shared" si="13"/>
        <v>0.3068464523833217</v>
      </c>
      <c r="AU28" s="456">
        <f t="shared" si="14"/>
        <v>20098</v>
      </c>
    </row>
    <row r="29" spans="1:47" ht="21" customHeight="1" thickBot="1" x14ac:dyDescent="0.3">
      <c r="A29" s="137">
        <v>18.8</v>
      </c>
      <c r="B29" s="5" t="e">
        <f>CONCATENATE(#REF!&amp;D29)</f>
        <v>#REF!</v>
      </c>
      <c r="C29" s="665" t="s">
        <v>49</v>
      </c>
      <c r="D29" s="666"/>
      <c r="E29" s="101">
        <v>486</v>
      </c>
      <c r="F29" s="138">
        <v>213</v>
      </c>
      <c r="G29" s="162">
        <v>329</v>
      </c>
      <c r="H29" s="103">
        <v>565</v>
      </c>
      <c r="I29" s="102">
        <v>366</v>
      </c>
      <c r="J29" s="463">
        <v>331</v>
      </c>
      <c r="K29" s="103">
        <v>663</v>
      </c>
      <c r="L29" s="102">
        <v>450</v>
      </c>
      <c r="M29" s="463">
        <v>572</v>
      </c>
      <c r="N29" s="103">
        <v>494</v>
      </c>
      <c r="O29" s="102">
        <v>276</v>
      </c>
      <c r="P29" s="463">
        <v>364</v>
      </c>
      <c r="Q29" s="101">
        <v>583</v>
      </c>
      <c r="R29" s="102">
        <v>362</v>
      </c>
      <c r="S29" s="162">
        <v>478</v>
      </c>
      <c r="T29" s="103">
        <v>613</v>
      </c>
      <c r="U29" s="102">
        <v>411</v>
      </c>
      <c r="V29" s="463">
        <v>504</v>
      </c>
      <c r="W29" s="101">
        <v>184</v>
      </c>
      <c r="X29" s="102">
        <v>254</v>
      </c>
      <c r="Y29" s="162">
        <v>268</v>
      </c>
      <c r="Z29" s="103">
        <v>502</v>
      </c>
      <c r="AA29" s="102">
        <v>224</v>
      </c>
      <c r="AB29" s="463">
        <v>353</v>
      </c>
      <c r="AC29" s="101">
        <v>659</v>
      </c>
      <c r="AD29" s="102">
        <v>399</v>
      </c>
      <c r="AE29" s="463">
        <v>465</v>
      </c>
      <c r="AF29" s="103">
        <v>738</v>
      </c>
      <c r="AG29" s="102">
        <v>376</v>
      </c>
      <c r="AH29" s="162">
        <v>446</v>
      </c>
      <c r="AI29" s="110">
        <v>675</v>
      </c>
      <c r="AJ29" s="102">
        <v>363</v>
      </c>
      <c r="AK29" s="104">
        <v>435</v>
      </c>
      <c r="AL29" s="110">
        <v>489</v>
      </c>
      <c r="AM29" s="102">
        <v>224</v>
      </c>
      <c r="AN29" s="104">
        <v>277</v>
      </c>
      <c r="AO29" s="161">
        <f t="shared" si="8"/>
        <v>6651</v>
      </c>
      <c r="AP29" s="56">
        <f t="shared" si="9"/>
        <v>0.43213566369956469</v>
      </c>
      <c r="AQ29" s="159">
        <f t="shared" si="10"/>
        <v>3918</v>
      </c>
      <c r="AR29" s="58">
        <f t="shared" si="11"/>
        <v>0.25456435579234615</v>
      </c>
      <c r="AS29" s="160">
        <f t="shared" si="12"/>
        <v>4822</v>
      </c>
      <c r="AT29" s="60">
        <f t="shared" si="13"/>
        <v>0.31329998050808916</v>
      </c>
      <c r="AU29" s="456">
        <f t="shared" si="14"/>
        <v>15391</v>
      </c>
    </row>
    <row r="30" spans="1:47" ht="21" customHeight="1" thickBot="1" x14ac:dyDescent="0.3">
      <c r="A30" s="137">
        <v>18.899999999999999</v>
      </c>
      <c r="B30" s="5" t="e">
        <f>CONCATENATE(#REF!&amp;D30)</f>
        <v>#REF!</v>
      </c>
      <c r="C30" s="667" t="s">
        <v>50</v>
      </c>
      <c r="D30" s="668"/>
      <c r="E30" s="101">
        <v>116</v>
      </c>
      <c r="F30" s="138">
        <v>46</v>
      </c>
      <c r="G30" s="162">
        <v>75</v>
      </c>
      <c r="H30" s="103">
        <v>117</v>
      </c>
      <c r="I30" s="102">
        <v>45</v>
      </c>
      <c r="J30" s="463">
        <v>97</v>
      </c>
      <c r="K30" s="103">
        <v>183</v>
      </c>
      <c r="L30" s="102">
        <v>48</v>
      </c>
      <c r="M30" s="463">
        <v>126</v>
      </c>
      <c r="N30" s="103">
        <v>112</v>
      </c>
      <c r="O30" s="102">
        <v>34</v>
      </c>
      <c r="P30" s="463">
        <v>78</v>
      </c>
      <c r="Q30" s="101">
        <v>190</v>
      </c>
      <c r="R30" s="102">
        <v>43</v>
      </c>
      <c r="S30" s="162">
        <v>100</v>
      </c>
      <c r="T30" s="103">
        <v>194</v>
      </c>
      <c r="U30" s="102">
        <v>62</v>
      </c>
      <c r="V30" s="463">
        <v>112</v>
      </c>
      <c r="W30" s="101">
        <v>95</v>
      </c>
      <c r="X30" s="102">
        <v>40</v>
      </c>
      <c r="Y30" s="162">
        <v>51</v>
      </c>
      <c r="Z30" s="103">
        <v>142</v>
      </c>
      <c r="AA30" s="102">
        <v>37</v>
      </c>
      <c r="AB30" s="463">
        <v>81</v>
      </c>
      <c r="AC30" s="101">
        <v>150</v>
      </c>
      <c r="AD30" s="102">
        <v>32</v>
      </c>
      <c r="AE30" s="463">
        <v>75</v>
      </c>
      <c r="AF30" s="103">
        <v>184</v>
      </c>
      <c r="AG30" s="102">
        <v>36</v>
      </c>
      <c r="AH30" s="162">
        <v>111</v>
      </c>
      <c r="AI30" s="110">
        <v>131</v>
      </c>
      <c r="AJ30" s="102">
        <v>44</v>
      </c>
      <c r="AK30" s="104">
        <v>103</v>
      </c>
      <c r="AL30" s="110">
        <v>110</v>
      </c>
      <c r="AM30" s="102">
        <v>29</v>
      </c>
      <c r="AN30" s="104">
        <v>26</v>
      </c>
      <c r="AO30" s="158">
        <f t="shared" si="8"/>
        <v>1724</v>
      </c>
      <c r="AP30" s="56">
        <f t="shared" si="9"/>
        <v>0.5296466973886329</v>
      </c>
      <c r="AQ30" s="159">
        <f t="shared" si="10"/>
        <v>496</v>
      </c>
      <c r="AR30" s="58">
        <f t="shared" si="11"/>
        <v>0.15238095238095239</v>
      </c>
      <c r="AS30" s="160">
        <f t="shared" si="12"/>
        <v>1035</v>
      </c>
      <c r="AT30" s="60">
        <f t="shared" si="13"/>
        <v>0.31797235023041476</v>
      </c>
      <c r="AU30" s="456">
        <f t="shared" si="14"/>
        <v>3255</v>
      </c>
    </row>
    <row r="31" spans="1:47" ht="21" customHeight="1" thickBot="1" x14ac:dyDescent="0.3">
      <c r="A31" s="147">
        <v>18.100000000000001</v>
      </c>
      <c r="B31" s="5" t="e">
        <f>CONCATENATE(#REF!&amp;D31)</f>
        <v>#REF!</v>
      </c>
      <c r="C31" s="706" t="s">
        <v>51</v>
      </c>
      <c r="D31" s="707"/>
      <c r="E31" s="150">
        <v>23</v>
      </c>
      <c r="F31" s="163">
        <v>10</v>
      </c>
      <c r="G31" s="164">
        <v>19</v>
      </c>
      <c r="H31" s="149">
        <v>43</v>
      </c>
      <c r="I31" s="151">
        <v>10</v>
      </c>
      <c r="J31" s="523">
        <v>28</v>
      </c>
      <c r="K31" s="149">
        <v>64</v>
      </c>
      <c r="L31" s="151">
        <v>19</v>
      </c>
      <c r="M31" s="523">
        <v>27</v>
      </c>
      <c r="N31" s="149">
        <v>30</v>
      </c>
      <c r="O31" s="151">
        <v>17</v>
      </c>
      <c r="P31" s="523">
        <v>9</v>
      </c>
      <c r="Q31" s="150">
        <v>41</v>
      </c>
      <c r="R31" s="151">
        <v>15</v>
      </c>
      <c r="S31" s="164">
        <v>18</v>
      </c>
      <c r="T31" s="149">
        <v>50</v>
      </c>
      <c r="U31" s="151">
        <v>15</v>
      </c>
      <c r="V31" s="523">
        <v>29</v>
      </c>
      <c r="W31" s="150">
        <v>19</v>
      </c>
      <c r="X31" s="151">
        <v>11</v>
      </c>
      <c r="Y31" s="164">
        <v>17</v>
      </c>
      <c r="Z31" s="149">
        <v>46</v>
      </c>
      <c r="AA31" s="151">
        <v>21</v>
      </c>
      <c r="AB31" s="523">
        <v>24</v>
      </c>
      <c r="AC31" s="150">
        <v>44</v>
      </c>
      <c r="AD31" s="151">
        <v>26</v>
      </c>
      <c r="AE31" s="523">
        <v>23</v>
      </c>
      <c r="AF31" s="149">
        <v>68</v>
      </c>
      <c r="AG31" s="151">
        <v>14</v>
      </c>
      <c r="AH31" s="164">
        <v>18</v>
      </c>
      <c r="AI31" s="165">
        <v>49</v>
      </c>
      <c r="AJ31" s="151">
        <v>17</v>
      </c>
      <c r="AK31" s="152">
        <v>14</v>
      </c>
      <c r="AL31" s="165">
        <v>33</v>
      </c>
      <c r="AM31" s="151">
        <v>12</v>
      </c>
      <c r="AN31" s="152">
        <v>9</v>
      </c>
      <c r="AO31" s="158">
        <f t="shared" si="8"/>
        <v>510</v>
      </c>
      <c r="AP31" s="56">
        <f t="shared" si="9"/>
        <v>0.5472103004291845</v>
      </c>
      <c r="AQ31" s="159">
        <f t="shared" si="10"/>
        <v>187</v>
      </c>
      <c r="AR31" s="58">
        <f t="shared" si="11"/>
        <v>0.20064377682403434</v>
      </c>
      <c r="AS31" s="160">
        <f t="shared" si="12"/>
        <v>235</v>
      </c>
      <c r="AT31" s="60">
        <f t="shared" si="13"/>
        <v>0.2521459227467811</v>
      </c>
      <c r="AU31" s="456">
        <f t="shared" si="14"/>
        <v>932</v>
      </c>
    </row>
    <row r="32" spans="1:47" ht="21" customHeight="1" thickBot="1" x14ac:dyDescent="0.3">
      <c r="A32" s="147">
        <v>18.11</v>
      </c>
      <c r="B32" s="5" t="e">
        <f>CONCATENATE(#REF!&amp;D32)</f>
        <v>#REF!</v>
      </c>
      <c r="C32" s="708" t="s">
        <v>52</v>
      </c>
      <c r="D32" s="709"/>
      <c r="E32" s="139">
        <v>21</v>
      </c>
      <c r="F32" s="145">
        <v>6</v>
      </c>
      <c r="G32" s="146">
        <v>1</v>
      </c>
      <c r="H32" s="143">
        <v>15</v>
      </c>
      <c r="I32" s="144">
        <v>6</v>
      </c>
      <c r="J32" s="524">
        <v>3</v>
      </c>
      <c r="K32" s="143">
        <v>20</v>
      </c>
      <c r="L32" s="144">
        <v>4</v>
      </c>
      <c r="M32" s="524">
        <v>4</v>
      </c>
      <c r="N32" s="143">
        <v>7</v>
      </c>
      <c r="O32" s="144">
        <v>8</v>
      </c>
      <c r="P32" s="524">
        <v>5</v>
      </c>
      <c r="Q32" s="139">
        <v>26</v>
      </c>
      <c r="R32" s="144">
        <v>4</v>
      </c>
      <c r="S32" s="540">
        <v>2</v>
      </c>
      <c r="T32" s="143">
        <v>25</v>
      </c>
      <c r="U32" s="144">
        <v>16</v>
      </c>
      <c r="V32" s="524">
        <v>7</v>
      </c>
      <c r="W32" s="139">
        <v>15</v>
      </c>
      <c r="X32" s="144">
        <v>12</v>
      </c>
      <c r="Y32" s="540">
        <v>3</v>
      </c>
      <c r="Z32" s="143">
        <v>30</v>
      </c>
      <c r="AA32" s="144">
        <v>11</v>
      </c>
      <c r="AB32" s="524">
        <v>3</v>
      </c>
      <c r="AC32" s="139">
        <v>19</v>
      </c>
      <c r="AD32" s="144">
        <v>10</v>
      </c>
      <c r="AE32" s="524">
        <v>5</v>
      </c>
      <c r="AF32" s="143">
        <v>33</v>
      </c>
      <c r="AG32" s="144">
        <v>8</v>
      </c>
      <c r="AH32" s="540">
        <v>2</v>
      </c>
      <c r="AI32" s="140">
        <v>36</v>
      </c>
      <c r="AJ32" s="144">
        <v>3</v>
      </c>
      <c r="AK32" s="141">
        <v>3</v>
      </c>
      <c r="AL32" s="140">
        <v>8</v>
      </c>
      <c r="AM32" s="144">
        <v>10</v>
      </c>
      <c r="AN32" s="141">
        <v>0</v>
      </c>
      <c r="AO32" s="166">
        <f t="shared" si="8"/>
        <v>255</v>
      </c>
      <c r="AP32" s="142">
        <f t="shared" si="9"/>
        <v>0.65217391304347827</v>
      </c>
      <c r="AQ32" s="167">
        <f t="shared" si="10"/>
        <v>98</v>
      </c>
      <c r="AR32" s="168">
        <f t="shared" si="11"/>
        <v>0.2506393861892583</v>
      </c>
      <c r="AS32" s="169">
        <f t="shared" si="12"/>
        <v>38</v>
      </c>
      <c r="AT32" s="136">
        <f t="shared" si="13"/>
        <v>9.718670076726342E-2</v>
      </c>
      <c r="AU32" s="456">
        <f t="shared" si="14"/>
        <v>391</v>
      </c>
    </row>
    <row r="33" spans="1:47" ht="21" customHeight="1" thickBot="1" x14ac:dyDescent="0.3">
      <c r="A33" s="147">
        <v>18.12</v>
      </c>
      <c r="B33" s="5" t="e">
        <f>CONCATENATE(#REF!&amp;D33)</f>
        <v>#REF!</v>
      </c>
      <c r="C33" s="661" t="s">
        <v>53</v>
      </c>
      <c r="D33" s="662"/>
      <c r="E33" s="89">
        <v>23</v>
      </c>
      <c r="F33" s="91">
        <v>10</v>
      </c>
      <c r="G33" s="170">
        <v>3</v>
      </c>
      <c r="H33" s="89">
        <v>32</v>
      </c>
      <c r="I33" s="91">
        <v>10</v>
      </c>
      <c r="J33" s="464">
        <v>5</v>
      </c>
      <c r="K33" s="89">
        <v>26</v>
      </c>
      <c r="L33" s="91">
        <v>13</v>
      </c>
      <c r="M33" s="464">
        <v>4</v>
      </c>
      <c r="N33" s="89">
        <v>13</v>
      </c>
      <c r="O33" s="91">
        <v>10</v>
      </c>
      <c r="P33" s="464">
        <v>3</v>
      </c>
      <c r="Q33" s="171">
        <v>32</v>
      </c>
      <c r="R33" s="91">
        <v>18</v>
      </c>
      <c r="S33" s="170">
        <v>3</v>
      </c>
      <c r="T33" s="89">
        <v>33</v>
      </c>
      <c r="U33" s="91">
        <v>13</v>
      </c>
      <c r="V33" s="464">
        <v>2</v>
      </c>
      <c r="W33" s="171">
        <v>25</v>
      </c>
      <c r="X33" s="91">
        <v>32</v>
      </c>
      <c r="Y33" s="170">
        <v>5</v>
      </c>
      <c r="Z33" s="89">
        <v>11</v>
      </c>
      <c r="AA33" s="91">
        <v>6</v>
      </c>
      <c r="AB33" s="464">
        <v>0</v>
      </c>
      <c r="AC33" s="171">
        <v>18</v>
      </c>
      <c r="AD33" s="91">
        <v>6</v>
      </c>
      <c r="AE33" s="170">
        <v>10</v>
      </c>
      <c r="AF33" s="89">
        <v>31</v>
      </c>
      <c r="AG33" s="91">
        <v>15</v>
      </c>
      <c r="AH33" s="170">
        <v>19</v>
      </c>
      <c r="AI33" s="643">
        <v>10</v>
      </c>
      <c r="AJ33" s="91">
        <v>15</v>
      </c>
      <c r="AK33" s="92">
        <v>16</v>
      </c>
      <c r="AL33" s="89">
        <v>12</v>
      </c>
      <c r="AM33" s="91">
        <v>9</v>
      </c>
      <c r="AN33" s="92">
        <v>2</v>
      </c>
      <c r="AO33" s="172">
        <f t="shared" si="8"/>
        <v>266</v>
      </c>
      <c r="AP33" s="56">
        <f t="shared" si="9"/>
        <v>0.53737373737373739</v>
      </c>
      <c r="AQ33" s="159">
        <f t="shared" si="10"/>
        <v>157</v>
      </c>
      <c r="AR33" s="58">
        <f t="shared" si="11"/>
        <v>0.31717171717171716</v>
      </c>
      <c r="AS33" s="160">
        <f t="shared" si="12"/>
        <v>72</v>
      </c>
      <c r="AT33" s="60">
        <f t="shared" si="13"/>
        <v>0.14545454545454545</v>
      </c>
      <c r="AU33" s="457">
        <f t="shared" si="14"/>
        <v>495</v>
      </c>
    </row>
    <row r="34" spans="1:47" ht="21" customHeight="1" thickBot="1" x14ac:dyDescent="0.3">
      <c r="A34" s="173">
        <v>18.13</v>
      </c>
      <c r="B34" s="5" t="e">
        <f>CONCATENATE(#REF!&amp;D34)</f>
        <v>#REF!</v>
      </c>
      <c r="C34" s="174" t="s">
        <v>54</v>
      </c>
      <c r="D34" s="175"/>
      <c r="E34" s="176">
        <v>9.4027777777777768</v>
      </c>
      <c r="F34" s="177">
        <v>3.119444444444444</v>
      </c>
      <c r="G34" s="178">
        <v>3.7312499999999997</v>
      </c>
      <c r="H34" s="176">
        <v>12.870138888888889</v>
      </c>
      <c r="I34" s="177">
        <v>6.6590277777777773</v>
      </c>
      <c r="J34" s="179">
        <v>3.6270833333333332</v>
      </c>
      <c r="K34" s="475">
        <v>12.018055555555556</v>
      </c>
      <c r="L34" s="476">
        <v>7.5805555555555557</v>
      </c>
      <c r="M34" s="477">
        <v>8.4027777777777768</v>
      </c>
      <c r="N34" s="475">
        <v>10.632766203703705</v>
      </c>
      <c r="O34" s="476">
        <v>4.802083333333333</v>
      </c>
      <c r="P34" s="477">
        <v>7.895833333333333</v>
      </c>
      <c r="Q34" s="478">
        <v>11.814583333333333</v>
      </c>
      <c r="R34" s="476">
        <v>6.5361111111111114</v>
      </c>
      <c r="S34" s="541">
        <v>8.3840277777777779</v>
      </c>
      <c r="T34" s="475">
        <v>15.138888888888888</v>
      </c>
      <c r="U34" s="476">
        <v>7.4020833333333336</v>
      </c>
      <c r="V34" s="477">
        <v>8.5951388888888882</v>
      </c>
      <c r="W34" s="478">
        <v>13.270138888888889</v>
      </c>
      <c r="X34" s="476">
        <v>5.1520833333333336</v>
      </c>
      <c r="Y34" s="541">
        <v>5.353472222222222</v>
      </c>
      <c r="Z34" s="475">
        <v>14.62361111111111</v>
      </c>
      <c r="AA34" s="476">
        <v>6.3277777777777784</v>
      </c>
      <c r="AB34" s="477">
        <v>6.4833333333333334</v>
      </c>
      <c r="AC34" s="478">
        <v>15.247916666666667</v>
      </c>
      <c r="AD34" s="476">
        <v>7.8409722222222227</v>
      </c>
      <c r="AE34" s="477">
        <v>7.8694444444444445</v>
      </c>
      <c r="AF34" s="475">
        <v>16.731249999999999</v>
      </c>
      <c r="AG34" s="476">
        <v>7.3666666666666671</v>
      </c>
      <c r="AH34" s="541">
        <v>7.573611111111112</v>
      </c>
      <c r="AI34" s="176">
        <v>15.486805555555556</v>
      </c>
      <c r="AJ34" s="177">
        <v>6.5625</v>
      </c>
      <c r="AK34" s="180">
        <v>7.834027777777778</v>
      </c>
      <c r="AL34" s="176">
        <v>9.6763888888888889</v>
      </c>
      <c r="AM34" s="177">
        <v>4.4111111111111105</v>
      </c>
      <c r="AN34" s="180">
        <v>4.5277777777777777</v>
      </c>
      <c r="AO34" s="181">
        <f t="shared" si="8"/>
        <v>156.91332175925925</v>
      </c>
      <c r="AP34" s="56">
        <f t="shared" si="9"/>
        <v>0.50462311190811382</v>
      </c>
      <c r="AQ34" s="182">
        <f t="shared" si="10"/>
        <v>73.760416666666657</v>
      </c>
      <c r="AR34" s="58">
        <f t="shared" si="11"/>
        <v>0.23720873777102394</v>
      </c>
      <c r="AS34" s="183">
        <f t="shared" si="12"/>
        <v>80.277777777777771</v>
      </c>
      <c r="AT34" s="60">
        <f t="shared" si="13"/>
        <v>0.2581681503208621</v>
      </c>
      <c r="AU34" s="458">
        <f t="shared" si="14"/>
        <v>310.9515162037037</v>
      </c>
    </row>
    <row r="35" spans="1:47" ht="21" customHeight="1" thickBot="1" x14ac:dyDescent="0.3">
      <c r="A35" s="173">
        <v>18.14</v>
      </c>
      <c r="B35" s="5" t="e">
        <f>CONCATENATE(#REF!&amp;D35)</f>
        <v>#REF!</v>
      </c>
      <c r="C35" s="184" t="s">
        <v>55</v>
      </c>
      <c r="D35" s="185"/>
      <c r="E35" s="186">
        <v>4.0826388888888889</v>
      </c>
      <c r="F35" s="187">
        <v>1.8805555555555555</v>
      </c>
      <c r="G35" s="188">
        <v>1.4131944444444444</v>
      </c>
      <c r="H35" s="186">
        <v>4.7833333333333332</v>
      </c>
      <c r="I35" s="187">
        <v>1.8513888888888888</v>
      </c>
      <c r="J35" s="189">
        <v>1.8423611111111111</v>
      </c>
      <c r="K35" s="479">
        <v>4.9402777777777773</v>
      </c>
      <c r="L35" s="480">
        <v>2.0319444444444446</v>
      </c>
      <c r="M35" s="481">
        <v>3.8020833333333335</v>
      </c>
      <c r="N35" s="479">
        <v>4.1319444444444446</v>
      </c>
      <c r="O35" s="480">
        <v>1.6347222222222222</v>
      </c>
      <c r="P35" s="481">
        <v>2.0666666666666669</v>
      </c>
      <c r="Q35" s="482">
        <v>5.7208333333333341</v>
      </c>
      <c r="R35" s="480">
        <v>2.0444444444444447</v>
      </c>
      <c r="S35" s="542">
        <v>3.0409722222222224</v>
      </c>
      <c r="T35" s="479">
        <v>6.9909722222222221</v>
      </c>
      <c r="U35" s="480">
        <v>2.8444444444444446</v>
      </c>
      <c r="V35" s="481">
        <v>3.588194444444444</v>
      </c>
      <c r="W35" s="482">
        <v>4.2479166666666668</v>
      </c>
      <c r="X35" s="480">
        <v>1.8736111111111111</v>
      </c>
      <c r="Y35" s="542">
        <v>1.0673611111111112</v>
      </c>
      <c r="Z35" s="479">
        <v>5.6124999999999998</v>
      </c>
      <c r="AA35" s="480">
        <v>1.4270833333333333</v>
      </c>
      <c r="AB35" s="481">
        <v>2.5652777777777778</v>
      </c>
      <c r="AC35" s="482">
        <v>4.8743055555555559</v>
      </c>
      <c r="AD35" s="480">
        <v>1.3041666666666667</v>
      </c>
      <c r="AE35" s="481">
        <v>1.8145833333333332</v>
      </c>
      <c r="AF35" s="479">
        <v>6.6930555555555555</v>
      </c>
      <c r="AG35" s="480">
        <v>1.58125</v>
      </c>
      <c r="AH35" s="542">
        <v>2.9833333333333329</v>
      </c>
      <c r="AI35" s="186">
        <v>3.4993055555555554</v>
      </c>
      <c r="AJ35" s="187">
        <v>2.4527777777777779</v>
      </c>
      <c r="AK35" s="190">
        <v>2.6444444444444444</v>
      </c>
      <c r="AL35" s="186">
        <v>4.290972222222222</v>
      </c>
      <c r="AM35" s="187">
        <v>1.3687500000000001</v>
      </c>
      <c r="AN35" s="190">
        <v>0.65208333333333335</v>
      </c>
      <c r="AO35" s="191">
        <f t="shared" si="8"/>
        <v>59.868055555555557</v>
      </c>
      <c r="AP35" s="56">
        <f t="shared" si="9"/>
        <v>0.5460234218143355</v>
      </c>
      <c r="AQ35" s="182">
        <f t="shared" si="10"/>
        <v>22.295138888888893</v>
      </c>
      <c r="AR35" s="58">
        <f t="shared" si="11"/>
        <v>0.20334163040655659</v>
      </c>
      <c r="AS35" s="183">
        <f t="shared" si="12"/>
        <v>27.480555555555558</v>
      </c>
      <c r="AT35" s="60">
        <f t="shared" si="13"/>
        <v>0.25063494777910783</v>
      </c>
      <c r="AU35" s="458">
        <f t="shared" si="14"/>
        <v>109.64375000000001</v>
      </c>
    </row>
    <row r="36" spans="1:47" ht="21" customHeight="1" thickBot="1" x14ac:dyDescent="0.3">
      <c r="A36" s="173">
        <v>18.149999999999999</v>
      </c>
      <c r="B36" s="5" t="e">
        <f>CONCATENATE(#REF!&amp;D36)</f>
        <v>#REF!</v>
      </c>
      <c r="C36" s="184" t="s">
        <v>56</v>
      </c>
      <c r="D36" s="185"/>
      <c r="E36" s="186">
        <v>0.42499999999999999</v>
      </c>
      <c r="F36" s="187">
        <v>5.0694444444444452E-2</v>
      </c>
      <c r="G36" s="188">
        <v>1.6666666666666666E-2</v>
      </c>
      <c r="H36" s="186">
        <v>0.26250000000000001</v>
      </c>
      <c r="I36" s="187">
        <v>7.6388888888888895E-2</v>
      </c>
      <c r="J36" s="189">
        <v>0.12986111111111112</v>
      </c>
      <c r="K36" s="479">
        <v>0.37013888888888885</v>
      </c>
      <c r="L36" s="480">
        <v>2.8472222222222222E-2</v>
      </c>
      <c r="M36" s="481">
        <v>0.14097222222222222</v>
      </c>
      <c r="N36" s="479">
        <v>0.13472222222222222</v>
      </c>
      <c r="O36" s="480">
        <v>0.15138888888888888</v>
      </c>
      <c r="P36" s="481">
        <v>0.24722222222222223</v>
      </c>
      <c r="Q36" s="482">
        <v>0.39861111111111108</v>
      </c>
      <c r="R36" s="480">
        <v>4.027777777777778E-2</v>
      </c>
      <c r="S36" s="542">
        <v>0.18958333333333333</v>
      </c>
      <c r="T36" s="479">
        <v>0.48194444444444445</v>
      </c>
      <c r="U36" s="480">
        <v>0.17083333333333331</v>
      </c>
      <c r="V36" s="481">
        <v>0.28472222222222221</v>
      </c>
      <c r="W36" s="482">
        <v>0.57222222222222219</v>
      </c>
      <c r="X36" s="480">
        <v>0.33124999999999999</v>
      </c>
      <c r="Y36" s="542">
        <v>0.13819444444444443</v>
      </c>
      <c r="Z36" s="479">
        <v>0.77916666666666667</v>
      </c>
      <c r="AA36" s="480">
        <v>0.37638888888888888</v>
      </c>
      <c r="AB36" s="481">
        <v>3.4027777777777775E-2</v>
      </c>
      <c r="AC36" s="482">
        <v>0.36319444444444443</v>
      </c>
      <c r="AD36" s="480">
        <v>0.13194444444444445</v>
      </c>
      <c r="AE36" s="481">
        <v>8.6805555555555566E-2</v>
      </c>
      <c r="AF36" s="479">
        <v>0.8979166666666667</v>
      </c>
      <c r="AG36" s="480">
        <v>0.15694444444444444</v>
      </c>
      <c r="AH36" s="542">
        <v>0.10555555555555556</v>
      </c>
      <c r="AI36" s="186">
        <v>0.54236111111111118</v>
      </c>
      <c r="AJ36" s="187">
        <v>4.7916666666666663E-2</v>
      </c>
      <c r="AK36" s="190">
        <v>9.8611111111111108E-2</v>
      </c>
      <c r="AL36" s="186">
        <v>0.22569444444444445</v>
      </c>
      <c r="AM36" s="187">
        <v>0.31805555555555554</v>
      </c>
      <c r="AN36" s="190">
        <v>0</v>
      </c>
      <c r="AO36" s="191">
        <f t="shared" si="8"/>
        <v>5.4534722222222225</v>
      </c>
      <c r="AP36" s="56">
        <f t="shared" si="9"/>
        <v>0.61927292800252332</v>
      </c>
      <c r="AQ36" s="182">
        <f t="shared" si="10"/>
        <v>1.8805555555555555</v>
      </c>
      <c r="AR36" s="58">
        <f t="shared" si="11"/>
        <v>0.21354782745840228</v>
      </c>
      <c r="AS36" s="183">
        <f t="shared" si="12"/>
        <v>1.4722222222222225</v>
      </c>
      <c r="AT36" s="60">
        <f t="shared" si="13"/>
        <v>0.16717924453907421</v>
      </c>
      <c r="AU36" s="458">
        <f t="shared" si="14"/>
        <v>8.8062500000000021</v>
      </c>
    </row>
    <row r="37" spans="1:47" ht="21" customHeight="1" thickBot="1" x14ac:dyDescent="0.3">
      <c r="A37" s="173">
        <v>18.16</v>
      </c>
      <c r="B37" s="5" t="e">
        <f>CONCATENATE(#REF!&amp;D37)</f>
        <v>#REF!</v>
      </c>
      <c r="C37" s="192" t="s">
        <v>57</v>
      </c>
      <c r="D37" s="193"/>
      <c r="E37" s="194">
        <v>0.4236111111111111</v>
      </c>
      <c r="F37" s="195">
        <v>9.5138888888888884E-2</v>
      </c>
      <c r="G37" s="196">
        <v>0.4069444444444445</v>
      </c>
      <c r="H37" s="194">
        <v>1.0798611111111112</v>
      </c>
      <c r="I37" s="195">
        <v>0.10625</v>
      </c>
      <c r="J37" s="197">
        <v>0.83333333333333337</v>
      </c>
      <c r="K37" s="483">
        <v>1.1465277777777778</v>
      </c>
      <c r="L37" s="484">
        <v>0.47013888888888888</v>
      </c>
      <c r="M37" s="485">
        <v>0.79791666666666661</v>
      </c>
      <c r="N37" s="483">
        <v>0.75069444444444444</v>
      </c>
      <c r="O37" s="484">
        <v>0.21736111111111112</v>
      </c>
      <c r="P37" s="485">
        <v>0.16874999999999998</v>
      </c>
      <c r="Q37" s="486">
        <v>0.87777777777777777</v>
      </c>
      <c r="R37" s="484">
        <v>0.27986111111111112</v>
      </c>
      <c r="S37" s="543">
        <v>0.72430555555555554</v>
      </c>
      <c r="T37" s="483">
        <v>0.7680555555555556</v>
      </c>
      <c r="U37" s="484">
        <v>0.29097222222222224</v>
      </c>
      <c r="V37" s="485">
        <v>0.9784722222222223</v>
      </c>
      <c r="W37" s="486">
        <v>0.50972222222222219</v>
      </c>
      <c r="X37" s="484">
        <v>0.12847222222222224</v>
      </c>
      <c r="Y37" s="543">
        <v>0.44375000000000003</v>
      </c>
      <c r="Z37" s="483">
        <v>0.7402777777777777</v>
      </c>
      <c r="AA37" s="484">
        <v>0.27847222222222223</v>
      </c>
      <c r="AB37" s="485">
        <v>0.95347222222222217</v>
      </c>
      <c r="AC37" s="486">
        <v>0.65625</v>
      </c>
      <c r="AD37" s="484">
        <v>0.40069444444444446</v>
      </c>
      <c r="AE37" s="485">
        <v>0.68263888888888891</v>
      </c>
      <c r="AF37" s="483">
        <v>2.34375</v>
      </c>
      <c r="AG37" s="484">
        <v>0.18472222222222223</v>
      </c>
      <c r="AH37" s="543">
        <v>0.57916666666666672</v>
      </c>
      <c r="AI37" s="194">
        <v>1.7541666666666667</v>
      </c>
      <c r="AJ37" s="195">
        <v>0.61875000000000002</v>
      </c>
      <c r="AK37" s="198">
        <v>0.53680555555555554</v>
      </c>
      <c r="AL37" s="194">
        <v>0.31180555555555556</v>
      </c>
      <c r="AM37" s="195">
        <v>0.30416666666666664</v>
      </c>
      <c r="AN37" s="198">
        <v>0.35416666666666669</v>
      </c>
      <c r="AO37" s="199">
        <f t="shared" si="8"/>
        <v>11.362500000000001</v>
      </c>
      <c r="AP37" s="128">
        <f t="shared" si="9"/>
        <v>0.51188837442122392</v>
      </c>
      <c r="AQ37" s="200">
        <f t="shared" si="10"/>
        <v>3.375</v>
      </c>
      <c r="AR37" s="130">
        <f t="shared" si="11"/>
        <v>0.15204605180828432</v>
      </c>
      <c r="AS37" s="201">
        <f t="shared" si="12"/>
        <v>7.459722222222223</v>
      </c>
      <c r="AT37" s="131">
        <f t="shared" si="13"/>
        <v>0.33606557377049184</v>
      </c>
      <c r="AU37" s="459">
        <f t="shared" si="14"/>
        <v>22.197222222222223</v>
      </c>
    </row>
    <row r="38" spans="1:47" ht="21" customHeight="1" thickBot="1" x14ac:dyDescent="0.3">
      <c r="A38" s="173">
        <v>18.170000000000002</v>
      </c>
      <c r="B38" s="5" t="e">
        <f>CONCATENATE(#REF!&amp;D38)</f>
        <v>#REF!</v>
      </c>
      <c r="C38" s="202" t="s">
        <v>407</v>
      </c>
      <c r="D38" s="203"/>
      <c r="E38" s="204">
        <v>7.6388888888888895E-2</v>
      </c>
      <c r="F38" s="205">
        <v>0.2673611111111111</v>
      </c>
      <c r="G38" s="206">
        <v>5.7638888888888885E-2</v>
      </c>
      <c r="H38" s="207">
        <v>0.18194444444444444</v>
      </c>
      <c r="I38" s="205">
        <v>0.22152777777777777</v>
      </c>
      <c r="J38" s="208">
        <v>0.24791666666666667</v>
      </c>
      <c r="K38" s="487">
        <v>5.6944444444444443E-2</v>
      </c>
      <c r="L38" s="488">
        <v>0.4152777777777778</v>
      </c>
      <c r="M38" s="489">
        <v>0.16180555555555556</v>
      </c>
      <c r="N38" s="487">
        <v>2.5694444444444447E-2</v>
      </c>
      <c r="O38" s="488">
        <v>0.3576388888888889</v>
      </c>
      <c r="P38" s="489">
        <v>0.16874999999999998</v>
      </c>
      <c r="Q38" s="490">
        <v>0.43194444444444446</v>
      </c>
      <c r="R38" s="488">
        <v>0.46875</v>
      </c>
      <c r="S38" s="551">
        <v>0.12361111111111112</v>
      </c>
      <c r="T38" s="487">
        <v>2.8472222222222222E-2</v>
      </c>
      <c r="U38" s="488">
        <v>0.41180555555555554</v>
      </c>
      <c r="V38" s="489">
        <v>7.8472222222222221E-2</v>
      </c>
      <c r="W38" s="491">
        <v>4.7222222222222221E-2</v>
      </c>
      <c r="X38" s="492">
        <v>0.82986111111111116</v>
      </c>
      <c r="Y38" s="544">
        <v>0.21875</v>
      </c>
      <c r="Z38" s="493">
        <v>0.14722222222222223</v>
      </c>
      <c r="AA38" s="494">
        <v>0.19999999999999998</v>
      </c>
      <c r="AB38" s="548">
        <v>0</v>
      </c>
      <c r="AC38" s="491">
        <v>0</v>
      </c>
      <c r="AD38" s="492">
        <v>8.5416666666666655E-2</v>
      </c>
      <c r="AE38" s="544">
        <v>0.3972222222222222</v>
      </c>
      <c r="AF38" s="493">
        <v>0</v>
      </c>
      <c r="AG38" s="492">
        <v>0.35972222222222222</v>
      </c>
      <c r="AH38" s="544">
        <v>0.45208333333333334</v>
      </c>
      <c r="AI38" s="642">
        <v>4.8611111111111112E-3</v>
      </c>
      <c r="AJ38" s="639">
        <v>0.28888888888888892</v>
      </c>
      <c r="AK38" s="210">
        <v>0.4513888888888889</v>
      </c>
      <c r="AL38" s="207">
        <v>0</v>
      </c>
      <c r="AM38" s="209">
        <v>0.25833333333333336</v>
      </c>
      <c r="AN38" s="190">
        <v>0.10902777777777778</v>
      </c>
      <c r="AO38" s="211">
        <f t="shared" si="8"/>
        <v>1.0006944444444446</v>
      </c>
      <c r="AP38" s="128">
        <f t="shared" si="9"/>
        <v>0.1311191992720655</v>
      </c>
      <c r="AQ38" s="200">
        <f t="shared" si="10"/>
        <v>4.1645833333333337</v>
      </c>
      <c r="AR38" s="130">
        <f t="shared" si="11"/>
        <v>0.54567788898999092</v>
      </c>
      <c r="AS38" s="201">
        <f t="shared" si="12"/>
        <v>2.4666666666666668</v>
      </c>
      <c r="AT38" s="131">
        <f t="shared" si="13"/>
        <v>0.32320291173794358</v>
      </c>
      <c r="AU38" s="459">
        <f t="shared" si="14"/>
        <v>7.6319444444444455</v>
      </c>
    </row>
    <row r="39" spans="1:47" ht="21" customHeight="1" thickBot="1" x14ac:dyDescent="0.3">
      <c r="A39" s="173">
        <v>18.18</v>
      </c>
      <c r="B39" s="5" t="e">
        <f>CONCATENATE(#REF!&amp;D39)</f>
        <v>#REF!</v>
      </c>
      <c r="C39" s="663" t="s">
        <v>58</v>
      </c>
      <c r="D39" s="664"/>
      <c r="E39" s="212">
        <v>14.410416666666668</v>
      </c>
      <c r="F39" s="213">
        <v>5.4131944444444438</v>
      </c>
      <c r="G39" s="497">
        <v>5.625694444444445</v>
      </c>
      <c r="H39" s="214">
        <v>19.177777777777777</v>
      </c>
      <c r="I39" s="213">
        <v>8.9145833333333329</v>
      </c>
      <c r="J39" s="497">
        <v>6.6805555555555562</v>
      </c>
      <c r="K39" s="495">
        <v>18.531944444444441</v>
      </c>
      <c r="L39" s="496">
        <v>10.526388888888889</v>
      </c>
      <c r="M39" s="497">
        <v>13.305555555555557</v>
      </c>
      <c r="N39" s="498">
        <v>15.675821759259261</v>
      </c>
      <c r="O39" s="496">
        <v>7.1631944444444438</v>
      </c>
      <c r="P39" s="527">
        <v>10.547222222222221</v>
      </c>
      <c r="Q39" s="499">
        <v>19.243749999999999</v>
      </c>
      <c r="R39" s="496">
        <v>9.3694444444444454</v>
      </c>
      <c r="S39" s="527">
        <v>12.4625</v>
      </c>
      <c r="T39" s="498">
        <v>23.408333333333335</v>
      </c>
      <c r="U39" s="496">
        <v>11.120138888888889</v>
      </c>
      <c r="V39" s="497">
        <v>13.524999999999999</v>
      </c>
      <c r="W39" s="500">
        <v>18.647222222222222</v>
      </c>
      <c r="X39" s="501">
        <v>8.3152777777777782</v>
      </c>
      <c r="Y39" s="545">
        <v>7.2215277777777773</v>
      </c>
      <c r="Z39" s="502">
        <v>21.902777777777775</v>
      </c>
      <c r="AA39" s="501">
        <v>8.6097222222222207</v>
      </c>
      <c r="AB39" s="545">
        <v>10.036111111111111</v>
      </c>
      <c r="AC39" s="503">
        <v>21.141666666666669</v>
      </c>
      <c r="AD39" s="504">
        <v>9.7631944444444443</v>
      </c>
      <c r="AE39" s="545">
        <v>10.850694444444445</v>
      </c>
      <c r="AF39" s="505">
        <v>26.665972222222223</v>
      </c>
      <c r="AG39" s="504">
        <v>9.6493055555555571</v>
      </c>
      <c r="AH39" s="545">
        <v>11.693750000000001</v>
      </c>
      <c r="AI39" s="216">
        <v>21.287500000000001</v>
      </c>
      <c r="AJ39" s="215">
        <v>9.970833333333335</v>
      </c>
      <c r="AK39" s="217">
        <v>11.56527777777778</v>
      </c>
      <c r="AL39" s="216">
        <v>14.50486111111111</v>
      </c>
      <c r="AM39" s="215">
        <v>6.6604166666666664</v>
      </c>
      <c r="AN39" s="217">
        <v>5.6430555555555557</v>
      </c>
      <c r="AO39" s="218">
        <f>AO34+AO35+AO36+AO37+AO38</f>
        <v>234.59804398148145</v>
      </c>
      <c r="AP39" s="142">
        <f t="shared" si="9"/>
        <v>0.51085010808762266</v>
      </c>
      <c r="AQ39" s="219">
        <f>AQ34+AQ35+AQ36+AQ37+AQ38</f>
        <v>105.47569444444444</v>
      </c>
      <c r="AR39" s="168">
        <f t="shared" si="11"/>
        <v>0.22967910982162676</v>
      </c>
      <c r="AS39" s="220">
        <f>AS34+AS35+AS36+AS37+AS38</f>
        <v>119.15694444444445</v>
      </c>
      <c r="AT39" s="136">
        <f t="shared" si="13"/>
        <v>0.25947078209075058</v>
      </c>
      <c r="AU39" s="458">
        <f>AS39+AQ39+AO39</f>
        <v>459.23068287037034</v>
      </c>
    </row>
    <row r="40" spans="1:47" ht="48.6" thickBot="1" x14ac:dyDescent="0.3">
      <c r="C40" s="669" t="s">
        <v>392</v>
      </c>
      <c r="D40" s="651"/>
      <c r="E40" s="647" t="s">
        <v>0</v>
      </c>
      <c r="F40" s="648"/>
      <c r="G40" s="649"/>
      <c r="H40" s="647" t="s">
        <v>1</v>
      </c>
      <c r="I40" s="648"/>
      <c r="J40" s="648"/>
      <c r="K40" s="647" t="s">
        <v>2</v>
      </c>
      <c r="L40" s="648" t="s">
        <v>2</v>
      </c>
      <c r="M40" s="649" t="s">
        <v>2</v>
      </c>
      <c r="N40" s="647" t="s">
        <v>3</v>
      </c>
      <c r="O40" s="648" t="s">
        <v>2</v>
      </c>
      <c r="P40" s="649" t="s">
        <v>2</v>
      </c>
      <c r="Q40" s="647" t="s">
        <v>4</v>
      </c>
      <c r="R40" s="648" t="s">
        <v>4</v>
      </c>
      <c r="S40" s="649" t="s">
        <v>4</v>
      </c>
      <c r="T40" s="647" t="s">
        <v>5</v>
      </c>
      <c r="U40" s="648" t="s">
        <v>5</v>
      </c>
      <c r="V40" s="649" t="s">
        <v>5</v>
      </c>
      <c r="W40" s="645" t="s">
        <v>6</v>
      </c>
      <c r="X40" s="645"/>
      <c r="Y40" s="645"/>
      <c r="Z40" s="644" t="s">
        <v>7</v>
      </c>
      <c r="AA40" s="645"/>
      <c r="AB40" s="646"/>
      <c r="AC40" s="645" t="s">
        <v>8</v>
      </c>
      <c r="AD40" s="645"/>
      <c r="AE40" s="645"/>
      <c r="AF40" s="644" t="s">
        <v>9</v>
      </c>
      <c r="AG40" s="645"/>
      <c r="AH40" s="645"/>
      <c r="AI40" s="644" t="s">
        <v>10</v>
      </c>
      <c r="AJ40" s="645"/>
      <c r="AK40" s="646"/>
      <c r="AL40" s="644" t="s">
        <v>11</v>
      </c>
      <c r="AM40" s="645"/>
      <c r="AN40" s="646"/>
      <c r="AO40" s="591" t="s">
        <v>12</v>
      </c>
      <c r="AP40" s="592" t="s">
        <v>13</v>
      </c>
      <c r="AQ40" s="474" t="s">
        <v>14</v>
      </c>
      <c r="AR40" s="474" t="s">
        <v>13</v>
      </c>
      <c r="AS40" s="473" t="s">
        <v>40</v>
      </c>
      <c r="AT40" s="473" t="s">
        <v>13</v>
      </c>
      <c r="AU40" s="593" t="s">
        <v>41</v>
      </c>
    </row>
    <row r="41" spans="1:47" ht="18" thickBot="1" x14ac:dyDescent="0.3">
      <c r="C41" s="670" t="s">
        <v>393</v>
      </c>
      <c r="D41" s="552" t="s">
        <v>394</v>
      </c>
      <c r="E41" s="565">
        <v>26</v>
      </c>
      <c r="F41" s="566">
        <v>2</v>
      </c>
      <c r="G41" s="567">
        <v>1</v>
      </c>
      <c r="H41" s="565">
        <v>2</v>
      </c>
      <c r="I41" s="566">
        <v>4</v>
      </c>
      <c r="J41" s="567">
        <v>3</v>
      </c>
      <c r="K41" s="565">
        <v>5</v>
      </c>
      <c r="L41" s="566">
        <v>0</v>
      </c>
      <c r="M41" s="567">
        <v>2</v>
      </c>
      <c r="N41" s="565">
        <v>2</v>
      </c>
      <c r="O41" s="566">
        <v>3</v>
      </c>
      <c r="P41" s="567">
        <v>3</v>
      </c>
      <c r="Q41" s="565">
        <v>2</v>
      </c>
      <c r="R41" s="585">
        <v>5</v>
      </c>
      <c r="S41" s="568">
        <v>1</v>
      </c>
      <c r="T41" s="565">
        <v>2</v>
      </c>
      <c r="U41" s="585">
        <v>4</v>
      </c>
      <c r="V41" s="568">
        <v>5</v>
      </c>
      <c r="W41" s="565">
        <v>3</v>
      </c>
      <c r="X41" s="566">
        <v>2</v>
      </c>
      <c r="Y41" s="568">
        <v>5</v>
      </c>
      <c r="Z41" s="565">
        <v>10</v>
      </c>
      <c r="AA41" s="566">
        <v>7</v>
      </c>
      <c r="AB41" s="569">
        <v>4</v>
      </c>
      <c r="AC41" s="565">
        <v>5</v>
      </c>
      <c r="AD41" s="566">
        <v>3</v>
      </c>
      <c r="AE41" s="568">
        <v>1</v>
      </c>
      <c r="AF41" s="594">
        <v>3</v>
      </c>
      <c r="AG41" s="566">
        <v>1</v>
      </c>
      <c r="AH41" s="557">
        <v>0</v>
      </c>
      <c r="AI41" s="98">
        <v>2</v>
      </c>
      <c r="AJ41" s="132">
        <v>2</v>
      </c>
      <c r="AK41" s="133">
        <v>3</v>
      </c>
      <c r="AL41" s="98">
        <v>5</v>
      </c>
      <c r="AM41" s="132">
        <v>2</v>
      </c>
      <c r="AN41" s="133">
        <v>0</v>
      </c>
      <c r="AO41" s="55">
        <f t="shared" ref="AO41:AO50" si="15">E41+H41+K41+N41+Q41+T41+W41+Z41+AC41+AF41+AI41+AL41</f>
        <v>67</v>
      </c>
      <c r="AP41" s="595">
        <f t="shared" ref="AP41:AP50" si="16">AO41/AU41</f>
        <v>0.51538461538461533</v>
      </c>
      <c r="AQ41" s="596">
        <f t="shared" ref="AQ41:AQ50" si="17">F41+I41+L41+O41+R41+U41+X41+AA41+AD41+AG41+AJ41+AM41</f>
        <v>35</v>
      </c>
      <c r="AR41" s="597">
        <f t="shared" ref="AR41:AR50" si="18">AQ41/AU41</f>
        <v>0.26923076923076922</v>
      </c>
      <c r="AS41" s="598">
        <f t="shared" ref="AS41:AS50" si="19">G41+J41+M41+P41+S41+V41+Y41+AB41+AE41+AH41+AK41+AN41</f>
        <v>28</v>
      </c>
      <c r="AT41" s="60">
        <f t="shared" ref="AT41:AT50" si="20">AS41/AU41</f>
        <v>0.2153846153846154</v>
      </c>
      <c r="AU41" s="635">
        <f t="shared" ref="AU41:AU50" si="21">SUM(E41:AN41)</f>
        <v>130</v>
      </c>
    </row>
    <row r="42" spans="1:47" ht="17.399999999999999" thickBot="1" x14ac:dyDescent="0.3">
      <c r="C42" s="671"/>
      <c r="D42" s="553" t="s">
        <v>395</v>
      </c>
      <c r="E42" s="570">
        <v>24</v>
      </c>
      <c r="F42" s="470">
        <v>2</v>
      </c>
      <c r="G42" s="525">
        <v>3</v>
      </c>
      <c r="H42" s="570">
        <v>2</v>
      </c>
      <c r="I42" s="470">
        <v>4</v>
      </c>
      <c r="J42" s="525">
        <v>4</v>
      </c>
      <c r="K42" s="570">
        <v>4</v>
      </c>
      <c r="L42" s="470">
        <v>0</v>
      </c>
      <c r="M42" s="525">
        <v>2</v>
      </c>
      <c r="N42" s="570">
        <v>2</v>
      </c>
      <c r="O42" s="470">
        <v>4</v>
      </c>
      <c r="P42" s="525">
        <v>4</v>
      </c>
      <c r="Q42" s="570">
        <v>2</v>
      </c>
      <c r="R42" s="587">
        <v>5</v>
      </c>
      <c r="S42" s="571">
        <v>1</v>
      </c>
      <c r="T42" s="570">
        <v>6</v>
      </c>
      <c r="U42" s="587">
        <v>5</v>
      </c>
      <c r="V42" s="571">
        <v>8</v>
      </c>
      <c r="W42" s="570">
        <v>6</v>
      </c>
      <c r="X42" s="470">
        <v>2</v>
      </c>
      <c r="Y42" s="571">
        <v>5</v>
      </c>
      <c r="Z42" s="570">
        <v>11</v>
      </c>
      <c r="AA42" s="470">
        <v>11</v>
      </c>
      <c r="AB42" s="572">
        <v>6</v>
      </c>
      <c r="AC42" s="570">
        <v>7</v>
      </c>
      <c r="AD42" s="470">
        <v>3</v>
      </c>
      <c r="AE42" s="571">
        <v>1</v>
      </c>
      <c r="AF42" s="134">
        <v>3</v>
      </c>
      <c r="AG42" s="470">
        <v>3</v>
      </c>
      <c r="AH42" s="558">
        <v>0</v>
      </c>
      <c r="AI42" s="111">
        <v>1</v>
      </c>
      <c r="AJ42" s="135">
        <v>2</v>
      </c>
      <c r="AK42" s="112">
        <v>2</v>
      </c>
      <c r="AL42" s="111">
        <v>5</v>
      </c>
      <c r="AM42" s="135">
        <v>4</v>
      </c>
      <c r="AN42" s="112">
        <v>0</v>
      </c>
      <c r="AO42" s="599">
        <f t="shared" si="15"/>
        <v>73</v>
      </c>
      <c r="AP42" s="600">
        <f t="shared" si="16"/>
        <v>0.47402597402597402</v>
      </c>
      <c r="AQ42" s="601">
        <f t="shared" si="17"/>
        <v>45</v>
      </c>
      <c r="AR42" s="602">
        <f t="shared" si="18"/>
        <v>0.29220779220779219</v>
      </c>
      <c r="AS42" s="603">
        <f t="shared" si="19"/>
        <v>36</v>
      </c>
      <c r="AT42" s="604">
        <f t="shared" si="20"/>
        <v>0.23376623376623376</v>
      </c>
      <c r="AU42" s="456">
        <f t="shared" si="21"/>
        <v>154</v>
      </c>
    </row>
    <row r="43" spans="1:47" ht="17.399999999999999" thickBot="1" x14ac:dyDescent="0.3">
      <c r="C43" s="671"/>
      <c r="D43" s="554" t="s">
        <v>396</v>
      </c>
      <c r="E43" s="573">
        <v>6</v>
      </c>
      <c r="F43" s="574">
        <v>0</v>
      </c>
      <c r="G43" s="575">
        <v>0</v>
      </c>
      <c r="H43" s="573">
        <v>0</v>
      </c>
      <c r="I43" s="574">
        <v>0</v>
      </c>
      <c r="J43" s="575">
        <v>0</v>
      </c>
      <c r="K43" s="573">
        <v>1</v>
      </c>
      <c r="L43" s="574">
        <v>0</v>
      </c>
      <c r="M43" s="575">
        <v>0</v>
      </c>
      <c r="N43" s="573">
        <v>0</v>
      </c>
      <c r="O43" s="574">
        <v>0</v>
      </c>
      <c r="P43" s="575">
        <v>0</v>
      </c>
      <c r="Q43" s="573">
        <v>0</v>
      </c>
      <c r="R43" s="589">
        <v>0</v>
      </c>
      <c r="S43" s="576">
        <v>0</v>
      </c>
      <c r="T43" s="573">
        <v>0</v>
      </c>
      <c r="U43" s="589">
        <v>1</v>
      </c>
      <c r="V43" s="576">
        <v>0</v>
      </c>
      <c r="W43" s="573">
        <v>0</v>
      </c>
      <c r="X43" s="574">
        <v>1</v>
      </c>
      <c r="Y43" s="576">
        <v>0</v>
      </c>
      <c r="Z43" s="573">
        <v>0</v>
      </c>
      <c r="AA43" s="574">
        <v>3</v>
      </c>
      <c r="AB43" s="577">
        <v>0</v>
      </c>
      <c r="AC43" s="573">
        <v>1</v>
      </c>
      <c r="AD43" s="574">
        <v>0</v>
      </c>
      <c r="AE43" s="576">
        <v>0</v>
      </c>
      <c r="AF43" s="605">
        <v>0</v>
      </c>
      <c r="AG43" s="574">
        <v>0</v>
      </c>
      <c r="AH43" s="561">
        <v>0</v>
      </c>
      <c r="AI43" s="125">
        <v>1</v>
      </c>
      <c r="AJ43" s="559">
        <v>0</v>
      </c>
      <c r="AK43" s="560">
        <v>1</v>
      </c>
      <c r="AL43" s="125">
        <v>0</v>
      </c>
      <c r="AM43" s="559">
        <v>1</v>
      </c>
      <c r="AN43" s="560">
        <v>0</v>
      </c>
      <c r="AO43" s="75">
        <f t="shared" si="15"/>
        <v>9</v>
      </c>
      <c r="AP43" s="606">
        <f t="shared" si="16"/>
        <v>0.5625</v>
      </c>
      <c r="AQ43" s="607">
        <f t="shared" si="17"/>
        <v>6</v>
      </c>
      <c r="AR43" s="608">
        <f t="shared" si="18"/>
        <v>0.375</v>
      </c>
      <c r="AS43" s="609">
        <f t="shared" si="19"/>
        <v>1</v>
      </c>
      <c r="AT43" s="80">
        <f t="shared" si="20"/>
        <v>6.25E-2</v>
      </c>
      <c r="AU43" s="636">
        <f t="shared" si="21"/>
        <v>16</v>
      </c>
    </row>
    <row r="44" spans="1:47" ht="18" thickBot="1" x14ac:dyDescent="0.3">
      <c r="C44" s="658" t="s">
        <v>397</v>
      </c>
      <c r="D44" s="552" t="s">
        <v>398</v>
      </c>
      <c r="E44" s="565">
        <v>2</v>
      </c>
      <c r="F44" s="566">
        <v>0</v>
      </c>
      <c r="G44" s="567">
        <v>1</v>
      </c>
      <c r="H44" s="565">
        <v>0</v>
      </c>
      <c r="I44" s="566">
        <v>2</v>
      </c>
      <c r="J44" s="567">
        <v>3</v>
      </c>
      <c r="K44" s="565">
        <v>4</v>
      </c>
      <c r="L44" s="566">
        <v>0</v>
      </c>
      <c r="M44" s="567">
        <v>0</v>
      </c>
      <c r="N44" s="565">
        <v>0</v>
      </c>
      <c r="O44" s="566">
        <v>0</v>
      </c>
      <c r="P44" s="567">
        <v>0</v>
      </c>
      <c r="Q44" s="565">
        <v>4</v>
      </c>
      <c r="R44" s="585">
        <v>0</v>
      </c>
      <c r="S44" s="568">
        <v>0</v>
      </c>
      <c r="T44" s="565">
        <v>5</v>
      </c>
      <c r="U44" s="585">
        <v>2</v>
      </c>
      <c r="V44" s="568">
        <v>6</v>
      </c>
      <c r="W44" s="565">
        <v>2</v>
      </c>
      <c r="X44" s="566">
        <v>0</v>
      </c>
      <c r="Y44" s="568">
        <v>2</v>
      </c>
      <c r="Z44" s="565">
        <v>3</v>
      </c>
      <c r="AA44" s="566">
        <v>2</v>
      </c>
      <c r="AB44" s="569">
        <v>0</v>
      </c>
      <c r="AC44" s="565">
        <v>3</v>
      </c>
      <c r="AD44" s="566">
        <v>2</v>
      </c>
      <c r="AE44" s="568">
        <v>0</v>
      </c>
      <c r="AF44" s="594">
        <v>0</v>
      </c>
      <c r="AG44" s="132">
        <v>0</v>
      </c>
      <c r="AH44" s="557">
        <v>0</v>
      </c>
      <c r="AI44" s="98">
        <v>0</v>
      </c>
      <c r="AJ44" s="566">
        <v>2</v>
      </c>
      <c r="AK44" s="568">
        <v>2</v>
      </c>
      <c r="AL44" s="565">
        <v>5</v>
      </c>
      <c r="AM44" s="566">
        <v>0</v>
      </c>
      <c r="AN44" s="568">
        <v>0</v>
      </c>
      <c r="AO44" s="55">
        <f t="shared" si="15"/>
        <v>28</v>
      </c>
      <c r="AP44" s="595">
        <f t="shared" si="16"/>
        <v>0.53846153846153844</v>
      </c>
      <c r="AQ44" s="596">
        <f t="shared" si="17"/>
        <v>10</v>
      </c>
      <c r="AR44" s="597">
        <f t="shared" si="18"/>
        <v>0.19230769230769232</v>
      </c>
      <c r="AS44" s="598">
        <f t="shared" si="19"/>
        <v>14</v>
      </c>
      <c r="AT44" s="60">
        <f t="shared" si="20"/>
        <v>0.26923076923076922</v>
      </c>
      <c r="AU44" s="635">
        <f t="shared" si="21"/>
        <v>52</v>
      </c>
    </row>
    <row r="45" spans="1:47" ht="17.399999999999999" thickBot="1" x14ac:dyDescent="0.3">
      <c r="C45" s="659"/>
      <c r="D45" s="553" t="s">
        <v>395</v>
      </c>
      <c r="E45" s="570">
        <v>1</v>
      </c>
      <c r="F45" s="470">
        <v>0</v>
      </c>
      <c r="G45" s="525">
        <v>1</v>
      </c>
      <c r="H45" s="570">
        <v>0</v>
      </c>
      <c r="I45" s="470">
        <v>3</v>
      </c>
      <c r="J45" s="525">
        <v>4</v>
      </c>
      <c r="K45" s="570">
        <v>6</v>
      </c>
      <c r="L45" s="470">
        <v>0</v>
      </c>
      <c r="M45" s="525">
        <v>0</v>
      </c>
      <c r="N45" s="570">
        <v>0</v>
      </c>
      <c r="O45" s="470">
        <v>0</v>
      </c>
      <c r="P45" s="525">
        <v>0</v>
      </c>
      <c r="Q45" s="570">
        <v>6</v>
      </c>
      <c r="R45" s="587">
        <v>0</v>
      </c>
      <c r="S45" s="571">
        <v>0</v>
      </c>
      <c r="T45" s="570">
        <v>6</v>
      </c>
      <c r="U45" s="587">
        <v>9</v>
      </c>
      <c r="V45" s="571">
        <v>7</v>
      </c>
      <c r="W45" s="570">
        <v>2</v>
      </c>
      <c r="X45" s="470">
        <v>0</v>
      </c>
      <c r="Y45" s="571">
        <v>1</v>
      </c>
      <c r="Z45" s="570">
        <v>5</v>
      </c>
      <c r="AA45" s="470">
        <v>1</v>
      </c>
      <c r="AB45" s="572">
        <v>1</v>
      </c>
      <c r="AC45" s="570">
        <v>3</v>
      </c>
      <c r="AD45" s="470">
        <v>2</v>
      </c>
      <c r="AE45" s="571">
        <v>0</v>
      </c>
      <c r="AF45" s="134">
        <v>0</v>
      </c>
      <c r="AG45" s="135">
        <v>0</v>
      </c>
      <c r="AH45" s="558">
        <v>0</v>
      </c>
      <c r="AI45" s="111">
        <v>0</v>
      </c>
      <c r="AJ45" s="470">
        <v>2</v>
      </c>
      <c r="AK45" s="571">
        <v>2</v>
      </c>
      <c r="AL45" s="570">
        <v>4</v>
      </c>
      <c r="AM45" s="470">
        <v>0</v>
      </c>
      <c r="AN45" s="571">
        <v>0</v>
      </c>
      <c r="AO45" s="599">
        <f t="shared" si="15"/>
        <v>33</v>
      </c>
      <c r="AP45" s="600">
        <f t="shared" si="16"/>
        <v>0.5</v>
      </c>
      <c r="AQ45" s="601">
        <f t="shared" si="17"/>
        <v>17</v>
      </c>
      <c r="AR45" s="602">
        <f t="shared" si="18"/>
        <v>0.25757575757575757</v>
      </c>
      <c r="AS45" s="603">
        <f t="shared" si="19"/>
        <v>16</v>
      </c>
      <c r="AT45" s="604">
        <f t="shared" si="20"/>
        <v>0.24242424242424243</v>
      </c>
      <c r="AU45" s="456">
        <f t="shared" si="21"/>
        <v>66</v>
      </c>
    </row>
    <row r="46" spans="1:47" ht="17.399999999999999" thickBot="1" x14ac:dyDescent="0.3">
      <c r="C46" s="660"/>
      <c r="D46" s="554" t="s">
        <v>396</v>
      </c>
      <c r="E46" s="573">
        <v>2</v>
      </c>
      <c r="F46" s="574">
        <v>0</v>
      </c>
      <c r="G46" s="575">
        <v>0</v>
      </c>
      <c r="H46" s="573">
        <v>0</v>
      </c>
      <c r="I46" s="574">
        <v>0</v>
      </c>
      <c r="J46" s="575">
        <v>0</v>
      </c>
      <c r="K46" s="573">
        <v>1</v>
      </c>
      <c r="L46" s="574">
        <v>0</v>
      </c>
      <c r="M46" s="575">
        <v>0</v>
      </c>
      <c r="N46" s="573">
        <v>0</v>
      </c>
      <c r="O46" s="574">
        <v>0</v>
      </c>
      <c r="P46" s="575">
        <v>0</v>
      </c>
      <c r="Q46" s="573">
        <v>0</v>
      </c>
      <c r="R46" s="589">
        <v>0</v>
      </c>
      <c r="S46" s="576">
        <v>0</v>
      </c>
      <c r="T46" s="573">
        <v>1</v>
      </c>
      <c r="U46" s="589">
        <v>1</v>
      </c>
      <c r="V46" s="576">
        <v>0</v>
      </c>
      <c r="W46" s="573">
        <v>2</v>
      </c>
      <c r="X46" s="574">
        <v>0</v>
      </c>
      <c r="Y46" s="576">
        <v>1</v>
      </c>
      <c r="Z46" s="573">
        <v>0</v>
      </c>
      <c r="AA46" s="574">
        <v>1</v>
      </c>
      <c r="AB46" s="577">
        <v>0</v>
      </c>
      <c r="AC46" s="573">
        <v>0</v>
      </c>
      <c r="AD46" s="574">
        <v>0</v>
      </c>
      <c r="AE46" s="576">
        <v>0</v>
      </c>
      <c r="AF46" s="605">
        <v>0</v>
      </c>
      <c r="AG46" s="559">
        <v>0</v>
      </c>
      <c r="AH46" s="561">
        <v>0</v>
      </c>
      <c r="AI46" s="125">
        <v>0</v>
      </c>
      <c r="AJ46" s="574">
        <v>0</v>
      </c>
      <c r="AK46" s="576">
        <v>0</v>
      </c>
      <c r="AL46" s="573">
        <v>4</v>
      </c>
      <c r="AM46" s="574">
        <v>0</v>
      </c>
      <c r="AN46" s="576">
        <v>0</v>
      </c>
      <c r="AO46" s="75">
        <f t="shared" si="15"/>
        <v>10</v>
      </c>
      <c r="AP46" s="606">
        <f t="shared" si="16"/>
        <v>0.76923076923076927</v>
      </c>
      <c r="AQ46" s="607">
        <f t="shared" si="17"/>
        <v>2</v>
      </c>
      <c r="AR46" s="608">
        <f t="shared" si="18"/>
        <v>0.15384615384615385</v>
      </c>
      <c r="AS46" s="609">
        <f t="shared" si="19"/>
        <v>1</v>
      </c>
      <c r="AT46" s="80">
        <f t="shared" si="20"/>
        <v>7.6923076923076927E-2</v>
      </c>
      <c r="AU46" s="636">
        <f t="shared" si="21"/>
        <v>13</v>
      </c>
    </row>
    <row r="47" spans="1:47" ht="18" thickBot="1" x14ac:dyDescent="0.3">
      <c r="C47" s="555" t="s">
        <v>399</v>
      </c>
      <c r="D47" s="556" t="s">
        <v>400</v>
      </c>
      <c r="E47" s="578">
        <v>0</v>
      </c>
      <c r="F47" s="579">
        <v>0</v>
      </c>
      <c r="G47" s="580">
        <v>0</v>
      </c>
      <c r="H47" s="578">
        <v>0</v>
      </c>
      <c r="I47" s="579">
        <v>0</v>
      </c>
      <c r="J47" s="580">
        <v>0</v>
      </c>
      <c r="K47" s="578">
        <v>1</v>
      </c>
      <c r="L47" s="579">
        <v>0</v>
      </c>
      <c r="M47" s="580">
        <v>0</v>
      </c>
      <c r="N47" s="578">
        <v>0</v>
      </c>
      <c r="O47" s="579">
        <v>0</v>
      </c>
      <c r="P47" s="580">
        <v>0</v>
      </c>
      <c r="Q47" s="578">
        <v>0</v>
      </c>
      <c r="R47" s="634">
        <v>0</v>
      </c>
      <c r="S47" s="581">
        <v>0</v>
      </c>
      <c r="T47" s="578">
        <v>1</v>
      </c>
      <c r="U47" s="634">
        <v>0</v>
      </c>
      <c r="V47" s="581">
        <v>0</v>
      </c>
      <c r="W47" s="578">
        <v>1</v>
      </c>
      <c r="X47" s="579">
        <v>0</v>
      </c>
      <c r="Y47" s="581">
        <v>0</v>
      </c>
      <c r="Z47" s="578">
        <v>0</v>
      </c>
      <c r="AA47" s="582">
        <v>0</v>
      </c>
      <c r="AB47" s="583">
        <v>1</v>
      </c>
      <c r="AC47" s="578">
        <v>0</v>
      </c>
      <c r="AD47" s="582">
        <v>0</v>
      </c>
      <c r="AE47" s="584">
        <v>0</v>
      </c>
      <c r="AF47" s="117">
        <v>0</v>
      </c>
      <c r="AG47" s="118">
        <v>0</v>
      </c>
      <c r="AH47" s="562">
        <v>0</v>
      </c>
      <c r="AI47" s="114">
        <v>0</v>
      </c>
      <c r="AJ47" s="582">
        <v>0</v>
      </c>
      <c r="AK47" s="584">
        <v>0</v>
      </c>
      <c r="AL47" s="578">
        <v>0</v>
      </c>
      <c r="AM47" s="582">
        <v>1</v>
      </c>
      <c r="AN47" s="584">
        <v>0</v>
      </c>
      <c r="AO47" s="610">
        <f t="shared" si="15"/>
        <v>3</v>
      </c>
      <c r="AP47" s="611">
        <f t="shared" si="16"/>
        <v>0.6</v>
      </c>
      <c r="AQ47" s="612">
        <f t="shared" si="17"/>
        <v>1</v>
      </c>
      <c r="AR47" s="613">
        <f t="shared" si="18"/>
        <v>0.2</v>
      </c>
      <c r="AS47" s="614">
        <f t="shared" si="19"/>
        <v>1</v>
      </c>
      <c r="AT47" s="615">
        <f t="shared" si="20"/>
        <v>0.2</v>
      </c>
      <c r="AU47" s="635">
        <f t="shared" si="21"/>
        <v>5</v>
      </c>
    </row>
    <row r="48" spans="1:47" ht="18" thickBot="1" x14ac:dyDescent="0.3">
      <c r="C48" s="658" t="s">
        <v>401</v>
      </c>
      <c r="D48" s="552" t="s">
        <v>402</v>
      </c>
      <c r="E48" s="565">
        <v>4</v>
      </c>
      <c r="F48" s="566">
        <v>2</v>
      </c>
      <c r="G48" s="567">
        <v>1</v>
      </c>
      <c r="H48" s="565">
        <v>13</v>
      </c>
      <c r="I48" s="566">
        <v>4</v>
      </c>
      <c r="J48" s="567">
        <v>1</v>
      </c>
      <c r="K48" s="565">
        <v>18</v>
      </c>
      <c r="L48" s="566">
        <v>4</v>
      </c>
      <c r="M48" s="567">
        <v>1</v>
      </c>
      <c r="N48" s="565">
        <v>6</v>
      </c>
      <c r="O48" s="566">
        <v>7</v>
      </c>
      <c r="P48" s="567">
        <v>6</v>
      </c>
      <c r="Q48" s="565">
        <v>7</v>
      </c>
      <c r="R48" s="585">
        <v>1</v>
      </c>
      <c r="S48" s="568">
        <v>2</v>
      </c>
      <c r="T48" s="565">
        <v>2</v>
      </c>
      <c r="U48" s="585">
        <v>1</v>
      </c>
      <c r="V48" s="568">
        <v>8</v>
      </c>
      <c r="W48" s="565">
        <v>6</v>
      </c>
      <c r="X48" s="566">
        <v>3</v>
      </c>
      <c r="Y48" s="568">
        <v>3</v>
      </c>
      <c r="Z48" s="586">
        <v>3</v>
      </c>
      <c r="AA48" s="566">
        <v>0</v>
      </c>
      <c r="AB48" s="569">
        <v>2</v>
      </c>
      <c r="AC48" s="565">
        <v>2</v>
      </c>
      <c r="AD48" s="566">
        <v>3</v>
      </c>
      <c r="AE48" s="568">
        <v>0</v>
      </c>
      <c r="AF48" s="594">
        <v>6</v>
      </c>
      <c r="AG48" s="132">
        <v>9</v>
      </c>
      <c r="AH48" s="557">
        <v>3</v>
      </c>
      <c r="AI48" s="98">
        <v>5</v>
      </c>
      <c r="AJ48" s="566">
        <v>5</v>
      </c>
      <c r="AK48" s="568">
        <v>4</v>
      </c>
      <c r="AL48" s="565">
        <v>6</v>
      </c>
      <c r="AM48" s="566">
        <v>2</v>
      </c>
      <c r="AN48" s="568">
        <v>1</v>
      </c>
      <c r="AO48" s="55">
        <f t="shared" si="15"/>
        <v>78</v>
      </c>
      <c r="AP48" s="616">
        <f t="shared" si="16"/>
        <v>0.51655629139072845</v>
      </c>
      <c r="AQ48" s="617">
        <f t="shared" si="17"/>
        <v>41</v>
      </c>
      <c r="AR48" s="618">
        <f t="shared" si="18"/>
        <v>0.27152317880794702</v>
      </c>
      <c r="AS48" s="619">
        <f t="shared" si="19"/>
        <v>32</v>
      </c>
      <c r="AT48" s="620">
        <f t="shared" si="20"/>
        <v>0.2119205298013245</v>
      </c>
      <c r="AU48" s="635">
        <f t="shared" si="21"/>
        <v>151</v>
      </c>
    </row>
    <row r="49" spans="3:47" ht="17.399999999999999" thickBot="1" x14ac:dyDescent="0.3">
      <c r="C49" s="659"/>
      <c r="D49" s="553" t="s">
        <v>395</v>
      </c>
      <c r="E49" s="570">
        <v>4</v>
      </c>
      <c r="F49" s="470">
        <v>2</v>
      </c>
      <c r="G49" s="525">
        <v>1</v>
      </c>
      <c r="H49" s="570">
        <v>13</v>
      </c>
      <c r="I49" s="470">
        <v>3</v>
      </c>
      <c r="J49" s="525">
        <v>1</v>
      </c>
      <c r="K49" s="570">
        <v>18</v>
      </c>
      <c r="L49" s="470">
        <v>4</v>
      </c>
      <c r="M49" s="525">
        <v>2</v>
      </c>
      <c r="N49" s="570">
        <v>6</v>
      </c>
      <c r="O49" s="470">
        <v>15</v>
      </c>
      <c r="P49" s="525">
        <v>7</v>
      </c>
      <c r="Q49" s="570">
        <v>7</v>
      </c>
      <c r="R49" s="587">
        <v>1</v>
      </c>
      <c r="S49" s="571">
        <v>2</v>
      </c>
      <c r="T49" s="570">
        <v>2</v>
      </c>
      <c r="U49" s="587">
        <v>0</v>
      </c>
      <c r="V49" s="571">
        <v>9</v>
      </c>
      <c r="W49" s="570">
        <v>7</v>
      </c>
      <c r="X49" s="470">
        <v>5</v>
      </c>
      <c r="Y49" s="571">
        <v>3</v>
      </c>
      <c r="Z49" s="588">
        <v>3</v>
      </c>
      <c r="AA49" s="470">
        <v>0</v>
      </c>
      <c r="AB49" s="572">
        <v>1</v>
      </c>
      <c r="AC49" s="570">
        <v>2</v>
      </c>
      <c r="AD49" s="470">
        <v>3</v>
      </c>
      <c r="AE49" s="571">
        <v>0</v>
      </c>
      <c r="AF49" s="134">
        <v>6</v>
      </c>
      <c r="AG49" s="135">
        <v>10</v>
      </c>
      <c r="AH49" s="558">
        <v>3</v>
      </c>
      <c r="AI49" s="111">
        <v>5</v>
      </c>
      <c r="AJ49" s="470">
        <v>5</v>
      </c>
      <c r="AK49" s="571">
        <v>4</v>
      </c>
      <c r="AL49" s="570">
        <v>7</v>
      </c>
      <c r="AM49" s="470">
        <v>1</v>
      </c>
      <c r="AN49" s="571">
        <v>1</v>
      </c>
      <c r="AO49" s="599">
        <f t="shared" si="15"/>
        <v>80</v>
      </c>
      <c r="AP49" s="621">
        <f t="shared" si="16"/>
        <v>0.49079754601226994</v>
      </c>
      <c r="AQ49" s="622">
        <f t="shared" si="17"/>
        <v>49</v>
      </c>
      <c r="AR49" s="623">
        <f t="shared" si="18"/>
        <v>0.30061349693251532</v>
      </c>
      <c r="AS49" s="624">
        <f t="shared" si="19"/>
        <v>34</v>
      </c>
      <c r="AT49" s="625">
        <f t="shared" si="20"/>
        <v>0.20858895705521471</v>
      </c>
      <c r="AU49" s="637">
        <f t="shared" si="21"/>
        <v>163</v>
      </c>
    </row>
    <row r="50" spans="3:47" ht="17.399999999999999" thickBot="1" x14ac:dyDescent="0.3">
      <c r="C50" s="660"/>
      <c r="D50" s="554" t="s">
        <v>396</v>
      </c>
      <c r="E50" s="573">
        <v>0</v>
      </c>
      <c r="F50" s="574">
        <v>0</v>
      </c>
      <c r="G50" s="575">
        <v>0</v>
      </c>
      <c r="H50" s="573">
        <v>1</v>
      </c>
      <c r="I50" s="574">
        <v>2</v>
      </c>
      <c r="J50" s="575">
        <v>0</v>
      </c>
      <c r="K50" s="573">
        <v>0</v>
      </c>
      <c r="L50" s="574">
        <v>0</v>
      </c>
      <c r="M50" s="575">
        <v>0</v>
      </c>
      <c r="N50" s="573">
        <v>1</v>
      </c>
      <c r="O50" s="574">
        <v>1</v>
      </c>
      <c r="P50" s="575">
        <v>0</v>
      </c>
      <c r="Q50" s="573">
        <v>0</v>
      </c>
      <c r="R50" s="589">
        <v>0</v>
      </c>
      <c r="S50" s="576">
        <v>0</v>
      </c>
      <c r="T50" s="573">
        <v>0</v>
      </c>
      <c r="U50" s="589">
        <v>1</v>
      </c>
      <c r="V50" s="576">
        <v>0</v>
      </c>
      <c r="W50" s="573">
        <v>0</v>
      </c>
      <c r="X50" s="574">
        <v>0</v>
      </c>
      <c r="Y50" s="576">
        <v>0</v>
      </c>
      <c r="Z50" s="590">
        <v>0</v>
      </c>
      <c r="AA50" s="574">
        <v>0</v>
      </c>
      <c r="AB50" s="577">
        <v>1</v>
      </c>
      <c r="AC50" s="573">
        <v>0</v>
      </c>
      <c r="AD50" s="574">
        <v>0</v>
      </c>
      <c r="AE50" s="576">
        <v>0</v>
      </c>
      <c r="AF50" s="605">
        <v>1</v>
      </c>
      <c r="AG50" s="559">
        <v>0</v>
      </c>
      <c r="AH50" s="561">
        <v>0</v>
      </c>
      <c r="AI50" s="125">
        <v>0</v>
      </c>
      <c r="AJ50" s="574">
        <v>1</v>
      </c>
      <c r="AK50" s="576">
        <v>0</v>
      </c>
      <c r="AL50" s="573">
        <v>0</v>
      </c>
      <c r="AM50" s="574">
        <v>1</v>
      </c>
      <c r="AN50" s="576">
        <v>0</v>
      </c>
      <c r="AO50" s="75">
        <f t="shared" si="15"/>
        <v>3</v>
      </c>
      <c r="AP50" s="626">
        <f t="shared" si="16"/>
        <v>0.3</v>
      </c>
      <c r="AQ50" s="627">
        <f t="shared" si="17"/>
        <v>6</v>
      </c>
      <c r="AR50" s="628">
        <f t="shared" si="18"/>
        <v>0.6</v>
      </c>
      <c r="AS50" s="629">
        <f t="shared" si="19"/>
        <v>1</v>
      </c>
      <c r="AT50" s="630">
        <f t="shared" si="20"/>
        <v>0.1</v>
      </c>
      <c r="AU50" s="636">
        <f t="shared" si="21"/>
        <v>10</v>
      </c>
    </row>
    <row r="51" spans="3:47" ht="48.6" thickBot="1" x14ac:dyDescent="0.3">
      <c r="C51" s="650" t="s">
        <v>403</v>
      </c>
      <c r="D51" s="651"/>
      <c r="E51" s="647" t="s">
        <v>0</v>
      </c>
      <c r="F51" s="648"/>
      <c r="G51" s="649"/>
      <c r="H51" s="647" t="s">
        <v>1</v>
      </c>
      <c r="I51" s="648"/>
      <c r="J51" s="648"/>
      <c r="K51" s="647" t="s">
        <v>2</v>
      </c>
      <c r="L51" s="648" t="s">
        <v>2</v>
      </c>
      <c r="M51" s="649" t="s">
        <v>2</v>
      </c>
      <c r="N51" s="647" t="s">
        <v>3</v>
      </c>
      <c r="O51" s="648" t="s">
        <v>2</v>
      </c>
      <c r="P51" s="649" t="s">
        <v>2</v>
      </c>
      <c r="Q51" s="647" t="s">
        <v>4</v>
      </c>
      <c r="R51" s="648" t="s">
        <v>4</v>
      </c>
      <c r="S51" s="649" t="s">
        <v>4</v>
      </c>
      <c r="T51" s="647" t="s">
        <v>5</v>
      </c>
      <c r="U51" s="648" t="s">
        <v>5</v>
      </c>
      <c r="V51" s="649" t="s">
        <v>5</v>
      </c>
      <c r="W51" s="645" t="s">
        <v>6</v>
      </c>
      <c r="X51" s="645"/>
      <c r="Y51" s="645"/>
      <c r="Z51" s="644" t="s">
        <v>7</v>
      </c>
      <c r="AA51" s="645"/>
      <c r="AB51" s="646"/>
      <c r="AC51" s="645" t="s">
        <v>8</v>
      </c>
      <c r="AD51" s="645"/>
      <c r="AE51" s="645"/>
      <c r="AF51" s="644" t="s">
        <v>9</v>
      </c>
      <c r="AG51" s="645"/>
      <c r="AH51" s="645"/>
      <c r="AI51" s="644" t="s">
        <v>10</v>
      </c>
      <c r="AJ51" s="645"/>
      <c r="AK51" s="646"/>
      <c r="AL51" s="644" t="s">
        <v>11</v>
      </c>
      <c r="AM51" s="645"/>
      <c r="AN51" s="646"/>
      <c r="AO51" s="591" t="s">
        <v>12</v>
      </c>
      <c r="AP51" s="592" t="s">
        <v>13</v>
      </c>
      <c r="AQ51" s="474" t="s">
        <v>14</v>
      </c>
      <c r="AR51" s="474" t="s">
        <v>13</v>
      </c>
      <c r="AS51" s="473" t="s">
        <v>40</v>
      </c>
      <c r="AT51" s="473" t="s">
        <v>13</v>
      </c>
      <c r="AU51" s="593" t="s">
        <v>41</v>
      </c>
    </row>
    <row r="52" spans="3:47" ht="17.399999999999999" thickBot="1" x14ac:dyDescent="0.3">
      <c r="C52" s="652" t="s">
        <v>404</v>
      </c>
      <c r="D52" s="653"/>
      <c r="E52" s="143">
        <v>0</v>
      </c>
      <c r="F52" s="145">
        <v>0</v>
      </c>
      <c r="G52" s="146">
        <v>0</v>
      </c>
      <c r="H52" s="143">
        <v>0</v>
      </c>
      <c r="I52" s="144">
        <v>0</v>
      </c>
      <c r="J52" s="563">
        <v>0</v>
      </c>
      <c r="K52" s="143">
        <v>0</v>
      </c>
      <c r="L52" s="144">
        <v>0</v>
      </c>
      <c r="M52" s="563">
        <v>0</v>
      </c>
      <c r="N52" s="143">
        <v>0</v>
      </c>
      <c r="O52" s="144">
        <v>0</v>
      </c>
      <c r="P52" s="141">
        <v>0</v>
      </c>
      <c r="Q52" s="143">
        <v>0</v>
      </c>
      <c r="R52" s="144">
        <v>0</v>
      </c>
      <c r="S52" s="141">
        <v>0</v>
      </c>
      <c r="T52" s="143">
        <v>0</v>
      </c>
      <c r="U52" s="144">
        <v>0</v>
      </c>
      <c r="V52" s="141">
        <v>0</v>
      </c>
      <c r="W52" s="139">
        <v>0</v>
      </c>
      <c r="X52" s="144">
        <v>0</v>
      </c>
      <c r="Y52" s="141">
        <v>0</v>
      </c>
      <c r="Z52" s="143">
        <v>0</v>
      </c>
      <c r="AA52" s="144">
        <v>0</v>
      </c>
      <c r="AB52" s="141">
        <v>0</v>
      </c>
      <c r="AC52" s="143">
        <v>0</v>
      </c>
      <c r="AD52" s="564">
        <v>0</v>
      </c>
      <c r="AE52" s="141">
        <v>0</v>
      </c>
      <c r="AF52" s="143">
        <v>0</v>
      </c>
      <c r="AG52" s="564">
        <v>0</v>
      </c>
      <c r="AH52" s="141">
        <v>1</v>
      </c>
      <c r="AI52" s="143">
        <v>0</v>
      </c>
      <c r="AJ52" s="144">
        <v>0</v>
      </c>
      <c r="AK52" s="563">
        <v>0</v>
      </c>
      <c r="AL52" s="143">
        <v>0</v>
      </c>
      <c r="AM52" s="564">
        <v>0</v>
      </c>
      <c r="AN52" s="141">
        <v>0</v>
      </c>
      <c r="AO52" s="631">
        <f>E52+H52+K52+N52+Q52+T52+W52+Z52+AC52+AF52+AI52+AL52</f>
        <v>0</v>
      </c>
      <c r="AP52" s="142">
        <f>AO52/AU52</f>
        <v>0</v>
      </c>
      <c r="AQ52" s="632">
        <f>F52+I52+L52+O52+R52+U52+X52+AA52+AD52+AG52+AJ52+AM52</f>
        <v>0</v>
      </c>
      <c r="AR52" s="168">
        <f>AQ52/AU52</f>
        <v>0</v>
      </c>
      <c r="AS52" s="633">
        <f>G52+J52+M52+P52+S52+V52+Y52+AB52+AE52+AH52+AK52+AN52</f>
        <v>1</v>
      </c>
      <c r="AT52" s="136">
        <f>AS52/AU52</f>
        <v>1</v>
      </c>
      <c r="AU52" s="637">
        <f>SUM(E52:AN52)</f>
        <v>1</v>
      </c>
    </row>
    <row r="53" spans="3:47" ht="13.8" x14ac:dyDescent="0.25">
      <c r="W53"/>
      <c r="X53"/>
      <c r="Y53"/>
      <c r="Z53"/>
      <c r="AA53"/>
      <c r="AB53"/>
      <c r="AC53"/>
      <c r="AD53"/>
      <c r="AE53"/>
      <c r="AF53"/>
      <c r="AG53"/>
      <c r="AH53"/>
    </row>
    <row r="54" spans="3:47" ht="13.8" x14ac:dyDescent="0.25">
      <c r="W54"/>
      <c r="X54"/>
      <c r="Y54"/>
      <c r="Z54"/>
      <c r="AA54"/>
      <c r="AB54"/>
      <c r="AC54"/>
      <c r="AD54"/>
      <c r="AE54"/>
      <c r="AF54"/>
      <c r="AG54"/>
      <c r="AH54"/>
    </row>
    <row r="55" spans="3:47" ht="13.8" x14ac:dyDescent="0.25">
      <c r="W55"/>
      <c r="X55"/>
      <c r="Y55"/>
      <c r="Z55"/>
      <c r="AA55"/>
      <c r="AB55"/>
      <c r="AC55"/>
      <c r="AD55"/>
      <c r="AE55"/>
      <c r="AF55"/>
      <c r="AG55"/>
      <c r="AH55"/>
    </row>
    <row r="56" spans="3:47" ht="13.8" x14ac:dyDescent="0.25">
      <c r="W56"/>
      <c r="X56"/>
      <c r="Y56"/>
      <c r="Z56"/>
      <c r="AA56"/>
      <c r="AB56"/>
      <c r="AC56"/>
      <c r="AD56"/>
      <c r="AE56"/>
      <c r="AF56"/>
      <c r="AG56"/>
      <c r="AH56"/>
    </row>
    <row r="57" spans="3:47" ht="13.8" x14ac:dyDescent="0.25">
      <c r="W57"/>
      <c r="X57"/>
      <c r="Y57"/>
      <c r="Z57"/>
      <c r="AA57"/>
      <c r="AB57"/>
      <c r="AC57"/>
      <c r="AD57"/>
      <c r="AE57"/>
      <c r="AF57"/>
      <c r="AG57"/>
      <c r="AH57"/>
    </row>
    <row r="70" spans="1:47" s="224" customFormat="1" x14ac:dyDescent="0.25">
      <c r="A70" s="4"/>
      <c r="B70" s="5"/>
      <c r="C70" s="3"/>
      <c r="D70" s="3"/>
      <c r="F70" s="225"/>
      <c r="G70" s="226"/>
      <c r="H70" s="247"/>
      <c r="I70" s="248"/>
      <c r="J70" s="249"/>
      <c r="L70" s="225"/>
      <c r="M70" s="227"/>
      <c r="N70" s="221"/>
      <c r="O70" s="228"/>
      <c r="P70" s="229"/>
      <c r="Q70" s="221"/>
      <c r="R70" s="228"/>
      <c r="S70" s="229"/>
      <c r="T70" s="221"/>
      <c r="U70" s="228"/>
      <c r="V70" s="229"/>
      <c r="W70" s="230"/>
      <c r="X70" s="231"/>
      <c r="Y70" s="232"/>
      <c r="Z70" s="233"/>
      <c r="AA70" s="234"/>
      <c r="AB70" s="235"/>
      <c r="AC70" s="221"/>
      <c r="AD70" s="228"/>
      <c r="AE70" s="229"/>
      <c r="AF70" s="221"/>
      <c r="AG70" s="236"/>
      <c r="AH70" s="235"/>
      <c r="AI70" s="237"/>
      <c r="AJ70" s="238"/>
      <c r="AK70" s="239"/>
      <c r="AL70" s="237"/>
      <c r="AM70" s="240"/>
      <c r="AN70" s="239"/>
      <c r="AO70" s="239"/>
      <c r="AP70" s="241"/>
      <c r="AQ70" s="240"/>
      <c r="AR70" s="242"/>
      <c r="AS70" s="243"/>
      <c r="AT70" s="244"/>
      <c r="AU70" s="245"/>
    </row>
    <row r="89" spans="1:47" s="224" customFormat="1" x14ac:dyDescent="0.25">
      <c r="A89" s="4"/>
      <c r="B89" s="5"/>
      <c r="C89" s="3"/>
      <c r="D89" s="3">
        <f>IF(A2=1,"E N E R O     2 0 1 9",IF(A2=2,"F E B R E R O    2 0 1 9",IF(A2=3,"M A R Z O     2 0 1 9",IF(A2=4,"A B R I L    2 0 1 9",IF(A2=5,"M A Y O     2 0 1 9",IF(A2=6,"J U N I O     2 0 1 9",IF(A2=7,"J U L I O      2 0 1 9",IF(A2=8,"A G O S T O     2 0 1 9",IF(A2=9,"S E P T I E M B R E     2 0 1 9",IF(A2=10,"O C T U B R E     2 0 1 9",IF(A2=11,"N O V I E M B  R E    2 0 1 9",IF(A2=12,"D I C I E M B R E    2 0 1 9",))))))))))))</f>
        <v>0</v>
      </c>
      <c r="F89" s="225"/>
      <c r="G89" s="226"/>
      <c r="I89" s="225"/>
      <c r="J89" s="227"/>
      <c r="L89" s="225"/>
      <c r="M89" s="227"/>
      <c r="N89" s="221"/>
      <c r="O89" s="228"/>
      <c r="P89" s="229"/>
      <c r="Q89" s="221"/>
      <c r="R89" s="228"/>
      <c r="S89" s="229"/>
      <c r="T89" s="221"/>
      <c r="U89" s="228"/>
      <c r="V89" s="229"/>
      <c r="W89" s="230"/>
      <c r="X89" s="231"/>
      <c r="Y89" s="232"/>
      <c r="Z89" s="233"/>
      <c r="AA89" s="234"/>
      <c r="AB89" s="235"/>
      <c r="AC89" s="221"/>
      <c r="AD89" s="228"/>
      <c r="AE89" s="229"/>
      <c r="AF89" s="221"/>
      <c r="AG89" s="236"/>
      <c r="AH89" s="235"/>
      <c r="AI89" s="237"/>
      <c r="AJ89" s="238"/>
      <c r="AK89" s="239"/>
      <c r="AL89" s="237"/>
      <c r="AM89" s="240"/>
      <c r="AN89" s="239"/>
      <c r="AO89" s="239"/>
      <c r="AP89" s="241"/>
      <c r="AQ89" s="240"/>
      <c r="AR89" s="242"/>
      <c r="AS89" s="243"/>
      <c r="AT89" s="244"/>
      <c r="AU89" s="245"/>
    </row>
    <row r="1696" spans="1:47" s="225" customFormat="1" x14ac:dyDescent="0.25">
      <c r="A1696" s="4"/>
      <c r="B1696" s="5"/>
      <c r="C1696" s="3"/>
      <c r="D1696" s="3"/>
      <c r="E1696" s="224"/>
      <c r="G1696" s="226"/>
      <c r="H1696" s="224"/>
      <c r="J1696" s="227"/>
      <c r="K1696" s="250" t="s">
        <v>60</v>
      </c>
      <c r="M1696" s="227"/>
      <c r="N1696" s="221"/>
      <c r="O1696" s="228"/>
      <c r="P1696" s="229"/>
      <c r="Q1696" s="221"/>
      <c r="R1696" s="228"/>
      <c r="S1696" s="229"/>
      <c r="T1696" s="221"/>
      <c r="U1696" s="228"/>
      <c r="V1696" s="229"/>
      <c r="W1696" s="230"/>
      <c r="X1696" s="231"/>
      <c r="Y1696" s="232"/>
      <c r="Z1696" s="233"/>
      <c r="AA1696" s="234"/>
      <c r="AB1696" s="235"/>
      <c r="AC1696" s="221"/>
      <c r="AD1696" s="228"/>
      <c r="AE1696" s="229"/>
      <c r="AF1696" s="221"/>
      <c r="AG1696" s="236"/>
      <c r="AH1696" s="235"/>
      <c r="AI1696" s="237"/>
      <c r="AJ1696" s="238"/>
      <c r="AK1696" s="239"/>
      <c r="AL1696" s="237"/>
      <c r="AM1696" s="240"/>
      <c r="AN1696" s="239"/>
      <c r="AO1696" s="239"/>
      <c r="AP1696" s="241"/>
      <c r="AQ1696" s="240"/>
      <c r="AR1696" s="242"/>
      <c r="AS1696" s="243"/>
      <c r="AT1696" s="244"/>
      <c r="AU1696" s="245"/>
    </row>
  </sheetData>
  <sheetProtection algorithmName="SHA-512" hashValue="jsDNJUZSA46iC9o0f/OtArvZkh68XGftd//erY1EYRFsniBUdWLd0lAQJxU2qty5yTnTw2076tZMx1comKkojw==" saltValue="T2ojlMtaNNQdwWg9LxK0cQ==" spinCount="100000" sheet="1" objects="1" scenarios="1"/>
  <autoFilter ref="A1:AU39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</autoFilter>
  <mergeCells count="81">
    <mergeCell ref="H21:J21"/>
    <mergeCell ref="C31:D31"/>
    <mergeCell ref="C32:D32"/>
    <mergeCell ref="C23:D23"/>
    <mergeCell ref="C24:D24"/>
    <mergeCell ref="C25:D25"/>
    <mergeCell ref="C26:D26"/>
    <mergeCell ref="C27:D27"/>
    <mergeCell ref="C1:AU3"/>
    <mergeCell ref="C7:D8"/>
    <mergeCell ref="W21:Y21"/>
    <mergeCell ref="Z21:AB21"/>
    <mergeCell ref="AP7:AP9"/>
    <mergeCell ref="AQ7:AQ9"/>
    <mergeCell ref="AF21:AH21"/>
    <mergeCell ref="AI21:AK21"/>
    <mergeCell ref="AL21:AN21"/>
    <mergeCell ref="AL7:AN7"/>
    <mergeCell ref="AO7:AO9"/>
    <mergeCell ref="C9:D9"/>
    <mergeCell ref="C10:C18"/>
    <mergeCell ref="AI7:AK7"/>
    <mergeCell ref="AC21:AE21"/>
    <mergeCell ref="AF7:AH7"/>
    <mergeCell ref="C19:C20"/>
    <mergeCell ref="C5:AU6"/>
    <mergeCell ref="E7:G7"/>
    <mergeCell ref="H7:J7"/>
    <mergeCell ref="K7:M7"/>
    <mergeCell ref="N7:P7"/>
    <mergeCell ref="Q7:S7"/>
    <mergeCell ref="T7:V7"/>
    <mergeCell ref="W7:Y7"/>
    <mergeCell ref="AR7:AR9"/>
    <mergeCell ref="AS7:AS9"/>
    <mergeCell ref="AT7:AT9"/>
    <mergeCell ref="AU7:AU9"/>
    <mergeCell ref="Z7:AB7"/>
    <mergeCell ref="AC7:AE7"/>
    <mergeCell ref="W40:Y40"/>
    <mergeCell ref="Z40:AB40"/>
    <mergeCell ref="AC40:AE40"/>
    <mergeCell ref="C40:D40"/>
    <mergeCell ref="C41:C43"/>
    <mergeCell ref="K40:M40"/>
    <mergeCell ref="N40:P40"/>
    <mergeCell ref="T21:V21"/>
    <mergeCell ref="C21:D21"/>
    <mergeCell ref="C22:D22"/>
    <mergeCell ref="E21:G21"/>
    <mergeCell ref="C48:C50"/>
    <mergeCell ref="Q40:S40"/>
    <mergeCell ref="T40:V40"/>
    <mergeCell ref="C44:C46"/>
    <mergeCell ref="K21:M21"/>
    <mergeCell ref="N21:P21"/>
    <mergeCell ref="Q21:S21"/>
    <mergeCell ref="C33:D33"/>
    <mergeCell ref="C39:D39"/>
    <mergeCell ref="C28:D28"/>
    <mergeCell ref="C29:D29"/>
    <mergeCell ref="C30:D30"/>
    <mergeCell ref="C51:D51"/>
    <mergeCell ref="C52:D52"/>
    <mergeCell ref="E40:G40"/>
    <mergeCell ref="H40:J40"/>
    <mergeCell ref="E51:G51"/>
    <mergeCell ref="H51:J51"/>
    <mergeCell ref="K51:M51"/>
    <mergeCell ref="N51:P51"/>
    <mergeCell ref="Q51:S51"/>
    <mergeCell ref="T51:V51"/>
    <mergeCell ref="W51:Y51"/>
    <mergeCell ref="Z51:AB51"/>
    <mergeCell ref="AC51:AE51"/>
    <mergeCell ref="AF40:AH40"/>
    <mergeCell ref="AI40:AK40"/>
    <mergeCell ref="AL40:AN40"/>
    <mergeCell ref="AF51:AH51"/>
    <mergeCell ref="AI51:AK51"/>
    <mergeCell ref="AL51:AN51"/>
  </mergeCells>
  <conditionalFormatting sqref="Y10:Y11 AB19:AB20 E19:N20 P19:W20 AS33:AS39 AO33:AO39 AO22:AO29 AQ22:AQ29 AS22:AS29 AQ33:AQ39 W12:Y13 E10:F16 H12:U13 H14:Y16 H10:W11 AL29:AN29 AL30:AT32">
    <cfRule type="containsBlanks" dxfId="97" priority="304">
      <formula>LEN(TRIM(E10))=0</formula>
    </cfRule>
  </conditionalFormatting>
  <conditionalFormatting sqref="X10:X11 X19:X20">
    <cfRule type="containsBlanks" dxfId="96" priority="303">
      <formula>LEN(TRIM(X10))=0</formula>
    </cfRule>
  </conditionalFormatting>
  <conditionalFormatting sqref="AT33:AT38 AP33:AP38 AP22:AP29 AR22:AR29 AT22:AT29 AR33:AR38 AO10:AT20">
    <cfRule type="containsBlanks" dxfId="95" priority="294">
      <formula>LEN(TRIM(AO10))=0</formula>
    </cfRule>
  </conditionalFormatting>
  <conditionalFormatting sqref="X18">
    <cfRule type="containsBlanks" dxfId="94" priority="292">
      <formula>LEN(TRIM(X18))=0</formula>
    </cfRule>
  </conditionalFormatting>
  <conditionalFormatting sqref="E18:F18 Y18 H18:W18">
    <cfRule type="containsBlanks" dxfId="93" priority="293">
      <formula>LEN(TRIM(E18))=0</formula>
    </cfRule>
  </conditionalFormatting>
  <conditionalFormatting sqref="E17:F17 K17:Y17 H17:I17">
    <cfRule type="containsBlanks" dxfId="92" priority="291">
      <formula>LEN(TRIM(E17))=0</formula>
    </cfRule>
  </conditionalFormatting>
  <conditionalFormatting sqref="E21">
    <cfRule type="containsBlanks" dxfId="91" priority="290">
      <formula>LEN(TRIM(E21))=0</formula>
    </cfRule>
  </conditionalFormatting>
  <conditionalFormatting sqref="E21:G21">
    <cfRule type="containsBlanks" dxfId="90" priority="289">
      <formula>LEN(TRIM(E21))=0</formula>
    </cfRule>
  </conditionalFormatting>
  <conditionalFormatting sqref="H21 K21">
    <cfRule type="containsBlanks" dxfId="89" priority="288">
      <formula>LEN(TRIM(H21))=0</formula>
    </cfRule>
  </conditionalFormatting>
  <conditionalFormatting sqref="H21:M21">
    <cfRule type="containsBlanks" dxfId="88" priority="287">
      <formula>LEN(TRIM(H21))=0</formula>
    </cfRule>
  </conditionalFormatting>
  <conditionalFormatting sqref="N21 Q21 T21 W21 Z21">
    <cfRule type="containsBlanks" dxfId="87" priority="286">
      <formula>LEN(TRIM(N21))=0</formula>
    </cfRule>
  </conditionalFormatting>
  <conditionalFormatting sqref="N21:T21 W21 Z21">
    <cfRule type="containsBlanks" dxfId="86" priority="285">
      <formula>LEN(TRIM(N21))=0</formula>
    </cfRule>
  </conditionalFormatting>
  <conditionalFormatting sqref="J17">
    <cfRule type="containsBlanks" dxfId="85" priority="282">
      <formula>LEN(TRIM(J17))=0</formula>
    </cfRule>
  </conditionalFormatting>
  <conditionalFormatting sqref="AA10:AA11 AA18 Z12:AB16 Z19:AA20">
    <cfRule type="containsBlanks" dxfId="84" priority="280">
      <formula>LEN(TRIM(Z10))=0</formula>
    </cfRule>
  </conditionalFormatting>
  <conditionalFormatting sqref="Z10:Z11 Z18 AB10:AB11 AB18">
    <cfRule type="containsBlanks" dxfId="83" priority="279">
      <formula>LEN(TRIM(Z10))=0</formula>
    </cfRule>
  </conditionalFormatting>
  <conditionalFormatting sqref="Z17:AB17">
    <cfRule type="containsBlanks" dxfId="82" priority="278">
      <formula>LEN(TRIM(Z17))=0</formula>
    </cfRule>
  </conditionalFormatting>
  <conditionalFormatting sqref="AF19:AH20">
    <cfRule type="containsBlanks" dxfId="81" priority="264">
      <formula>LEN(TRIM(AF19))=0</formula>
    </cfRule>
  </conditionalFormatting>
  <conditionalFormatting sqref="AI19:AK20">
    <cfRule type="containsBlanks" dxfId="80" priority="261">
      <formula>LEN(TRIM(AI19))=0</formula>
    </cfRule>
  </conditionalFormatting>
  <conditionalFormatting sqref="AL19:AN20">
    <cfRule type="containsBlanks" dxfId="79" priority="258">
      <formula>LEN(TRIM(AL19))=0</formula>
    </cfRule>
  </conditionalFormatting>
  <conditionalFormatting sqref="O19:O20">
    <cfRule type="containsBlanks" dxfId="78" priority="225">
      <formula>LEN(TRIM(O19))=0</formula>
    </cfRule>
  </conditionalFormatting>
  <conditionalFormatting sqref="AC17">
    <cfRule type="containsBlanks" dxfId="77" priority="207">
      <formula>LEN(TRIM(AC17))=0</formula>
    </cfRule>
  </conditionalFormatting>
  <conditionalFormatting sqref="AD10:AD16 AD18:AD20">
    <cfRule type="containsBlanks" dxfId="76" priority="211">
      <formula>LEN(TRIM(AD10))=0</formula>
    </cfRule>
  </conditionalFormatting>
  <conditionalFormatting sqref="AD17">
    <cfRule type="containsBlanks" dxfId="75" priority="210">
      <formula>LEN(TRIM(AD17))=0</formula>
    </cfRule>
  </conditionalFormatting>
  <conditionalFormatting sqref="AC12:AC16">
    <cfRule type="containsBlanks" dxfId="74" priority="209">
      <formula>LEN(TRIM(AC12))=0</formula>
    </cfRule>
  </conditionalFormatting>
  <conditionalFormatting sqref="AC10:AC11">
    <cfRule type="containsBlanks" dxfId="73" priority="208">
      <formula>LEN(TRIM(AC10))=0</formula>
    </cfRule>
  </conditionalFormatting>
  <conditionalFormatting sqref="AC19:AC20">
    <cfRule type="containsBlanks" dxfId="72" priority="201">
      <formula>LEN(TRIM(AC19))=0</formula>
    </cfRule>
  </conditionalFormatting>
  <conditionalFormatting sqref="AC18">
    <cfRule type="containsBlanks" dxfId="71" priority="200">
      <formula>LEN(TRIM(AC18))=0</formula>
    </cfRule>
  </conditionalFormatting>
  <conditionalFormatting sqref="AE12:AE16 AE19:AE20">
    <cfRule type="containsBlanks" dxfId="70" priority="195">
      <formula>LEN(TRIM(AE12))=0</formula>
    </cfRule>
  </conditionalFormatting>
  <conditionalFormatting sqref="AE10:AE11 AE18">
    <cfRule type="containsBlanks" dxfId="69" priority="194">
      <formula>LEN(TRIM(AE10))=0</formula>
    </cfRule>
  </conditionalFormatting>
  <conditionalFormatting sqref="AE17">
    <cfRule type="containsBlanks" dxfId="68" priority="193">
      <formula>LEN(TRIM(AE17))=0</formula>
    </cfRule>
  </conditionalFormatting>
  <conditionalFormatting sqref="AG10:AG16 AG18">
    <cfRule type="containsBlanks" dxfId="67" priority="184">
      <formula>LEN(TRIM(AG10))=0</formula>
    </cfRule>
  </conditionalFormatting>
  <conditionalFormatting sqref="AG17">
    <cfRule type="containsBlanks" dxfId="66" priority="183">
      <formula>LEN(TRIM(AG17))=0</formula>
    </cfRule>
  </conditionalFormatting>
  <conditionalFormatting sqref="AF12:AF16">
    <cfRule type="containsBlanks" dxfId="65" priority="182">
      <formula>LEN(TRIM(AF12))=0</formula>
    </cfRule>
  </conditionalFormatting>
  <conditionalFormatting sqref="AF10:AF11">
    <cfRule type="containsBlanks" dxfId="64" priority="181">
      <formula>LEN(TRIM(AF10))=0</formula>
    </cfRule>
  </conditionalFormatting>
  <conditionalFormatting sqref="AF17">
    <cfRule type="containsBlanks" dxfId="63" priority="180">
      <formula>LEN(TRIM(AF17))=0</formula>
    </cfRule>
  </conditionalFormatting>
  <conditionalFormatting sqref="AF18">
    <cfRule type="containsBlanks" dxfId="62" priority="179">
      <formula>LEN(TRIM(AF18))=0</formula>
    </cfRule>
  </conditionalFormatting>
  <conditionalFormatting sqref="AH12:AH16">
    <cfRule type="containsBlanks" dxfId="61" priority="178">
      <formula>LEN(TRIM(AH12))=0</formula>
    </cfRule>
  </conditionalFormatting>
  <conditionalFormatting sqref="AH10:AH11 AH18">
    <cfRule type="containsBlanks" dxfId="60" priority="177">
      <formula>LEN(TRIM(AH10))=0</formula>
    </cfRule>
  </conditionalFormatting>
  <conditionalFormatting sqref="AH17">
    <cfRule type="containsBlanks" dxfId="59" priority="176">
      <formula>LEN(TRIM(AH17))=0</formula>
    </cfRule>
  </conditionalFormatting>
  <conditionalFormatting sqref="AL22:AL28 AN22:AN28 AN39 AL39 AN33 AL33">
    <cfRule type="containsBlanks" dxfId="58" priority="160">
      <formula>LEN(TRIM(AL22))=0</formula>
    </cfRule>
  </conditionalFormatting>
  <conditionalFormatting sqref="AM22:AM28 AM39 AM33">
    <cfRule type="containsBlanks" dxfId="57" priority="159">
      <formula>LEN(TRIM(AM22))=0</formula>
    </cfRule>
  </conditionalFormatting>
  <conditionalFormatting sqref="AP39">
    <cfRule type="containsBlanks" dxfId="56" priority="151">
      <formula>LEN(TRIM(AP39))=0</formula>
    </cfRule>
  </conditionalFormatting>
  <conditionalFormatting sqref="AR39">
    <cfRule type="containsBlanks" dxfId="55" priority="150">
      <formula>LEN(TRIM(AR39))=0</formula>
    </cfRule>
  </conditionalFormatting>
  <conditionalFormatting sqref="AT39">
    <cfRule type="containsBlanks" dxfId="54" priority="149">
      <formula>LEN(TRIM(AT39))=0</formula>
    </cfRule>
  </conditionalFormatting>
  <conditionalFormatting sqref="AL34:AL38 AN34:AN38">
    <cfRule type="containsBlanks" dxfId="53" priority="148">
      <formula>LEN(TRIM(AL34))=0</formula>
    </cfRule>
  </conditionalFormatting>
  <conditionalFormatting sqref="AM34:AM38">
    <cfRule type="containsBlanks" dxfId="52" priority="147">
      <formula>LEN(TRIM(AM34))=0</formula>
    </cfRule>
  </conditionalFormatting>
  <conditionalFormatting sqref="V12:V13">
    <cfRule type="containsBlanks" dxfId="51" priority="92">
      <formula>LEN(TRIM(V12))=0</formula>
    </cfRule>
  </conditionalFormatting>
  <conditionalFormatting sqref="Y19:Y20">
    <cfRule type="containsBlanks" dxfId="50" priority="84">
      <formula>LEN(TRIM(Y19))=0</formula>
    </cfRule>
  </conditionalFormatting>
  <conditionalFormatting sqref="AJ10:AJ16 AM10:AM16 AJ18 AM18">
    <cfRule type="containsBlanks" dxfId="49" priority="67">
      <formula>LEN(TRIM(AJ10))=0</formula>
    </cfRule>
  </conditionalFormatting>
  <conditionalFormatting sqref="AJ17 AM17">
    <cfRule type="containsBlanks" dxfId="48" priority="66">
      <formula>LEN(TRIM(AJ17))=0</formula>
    </cfRule>
  </conditionalFormatting>
  <conditionalFormatting sqref="AI12:AI16 AL12:AL16">
    <cfRule type="containsBlanks" dxfId="47" priority="65">
      <formula>LEN(TRIM(AI12))=0</formula>
    </cfRule>
  </conditionalFormatting>
  <conditionalFormatting sqref="AI10:AI11 AL10:AL11">
    <cfRule type="containsBlanks" dxfId="46" priority="64">
      <formula>LEN(TRIM(AI10))=0</formula>
    </cfRule>
  </conditionalFormatting>
  <conditionalFormatting sqref="AI17 AL17">
    <cfRule type="containsBlanks" dxfId="45" priority="63">
      <formula>LEN(TRIM(AI17))=0</formula>
    </cfRule>
  </conditionalFormatting>
  <conditionalFormatting sqref="AI18 AL18">
    <cfRule type="containsBlanks" dxfId="44" priority="62">
      <formula>LEN(TRIM(AI18))=0</formula>
    </cfRule>
  </conditionalFormatting>
  <conditionalFormatting sqref="AK12:AK16 AN12:AN16">
    <cfRule type="containsBlanks" dxfId="43" priority="61">
      <formula>LEN(TRIM(AK12))=0</formula>
    </cfRule>
  </conditionalFormatting>
  <conditionalFormatting sqref="AK10:AK11 AN10:AN11 AK18 AN18">
    <cfRule type="containsBlanks" dxfId="42" priority="60">
      <formula>LEN(TRIM(AK10))=0</formula>
    </cfRule>
  </conditionalFormatting>
  <conditionalFormatting sqref="AK17 AN17">
    <cfRule type="containsBlanks" dxfId="41" priority="59">
      <formula>LEN(TRIM(AK17))=0</formula>
    </cfRule>
  </conditionalFormatting>
  <conditionalFormatting sqref="G10:G16">
    <cfRule type="containsBlanks" dxfId="40" priority="51">
      <formula>LEN(TRIM(G10))=0</formula>
    </cfRule>
  </conditionalFormatting>
  <conditionalFormatting sqref="G18">
    <cfRule type="containsBlanks" dxfId="39" priority="50">
      <formula>LEN(TRIM(G18))=0</formula>
    </cfRule>
  </conditionalFormatting>
  <conditionalFormatting sqref="G17">
    <cfRule type="containsBlanks" dxfId="38" priority="49">
      <formula>LEN(TRIM(G17))=0</formula>
    </cfRule>
  </conditionalFormatting>
  <conditionalFormatting sqref="E25:M25">
    <cfRule type="containsBlanks" dxfId="37" priority="35">
      <formula>LEN(TRIM(E25))=0</formula>
    </cfRule>
  </conditionalFormatting>
  <conditionalFormatting sqref="E26:M27">
    <cfRule type="containsBlanks" dxfId="36" priority="34">
      <formula>LEN(TRIM(E26))=0</formula>
    </cfRule>
  </conditionalFormatting>
  <conditionalFormatting sqref="V22:V31">
    <cfRule type="containsBlanks" dxfId="35" priority="33">
      <formula>LEN(TRIM(V22))=0</formula>
    </cfRule>
  </conditionalFormatting>
  <conditionalFormatting sqref="T34:T38 V34:V38">
    <cfRule type="containsBlanks" dxfId="34" priority="32">
      <formula>LEN(TRIM(T34))=0</formula>
    </cfRule>
  </conditionalFormatting>
  <conditionalFormatting sqref="U34:U38">
    <cfRule type="containsBlanks" dxfId="33" priority="31">
      <formula>LEN(TRIM(U34))=0</formula>
    </cfRule>
  </conditionalFormatting>
  <conditionalFormatting sqref="E22:N24 P22:U24 E34:H38 J34:K38 M34:N38 E32:V33 P34:P38 N25:U27 E28:U31 E39:V39">
    <cfRule type="containsBlanks" dxfId="32" priority="43">
      <formula>LEN(TRIM(E22))=0</formula>
    </cfRule>
  </conditionalFormatting>
  <conditionalFormatting sqref="O22:O24">
    <cfRule type="containsBlanks" dxfId="31" priority="42">
      <formula>LEN(TRIM(O22))=0</formula>
    </cfRule>
  </conditionalFormatting>
  <conditionalFormatting sqref="I34:I38">
    <cfRule type="containsBlanks" dxfId="30" priority="40">
      <formula>LEN(TRIM(I34))=0</formula>
    </cfRule>
  </conditionalFormatting>
  <conditionalFormatting sqref="L34:L38">
    <cfRule type="containsBlanks" dxfId="29" priority="39">
      <formula>LEN(TRIM(L34))=0</formula>
    </cfRule>
  </conditionalFormatting>
  <conditionalFormatting sqref="O34:O38">
    <cfRule type="containsBlanks" dxfId="28" priority="38">
      <formula>LEN(TRIM(O34))=0</formula>
    </cfRule>
  </conditionalFormatting>
  <conditionalFormatting sqref="Q34:Q38 S34:S38">
    <cfRule type="containsBlanks" dxfId="27" priority="37">
      <formula>LEN(TRIM(Q34))=0</formula>
    </cfRule>
  </conditionalFormatting>
  <conditionalFormatting sqref="R34:R38">
    <cfRule type="containsBlanks" dxfId="26" priority="36">
      <formula>LEN(TRIM(R34))=0</formula>
    </cfRule>
  </conditionalFormatting>
  <conditionalFormatting sqref="W33:Z38">
    <cfRule type="containsBlanks" dxfId="25" priority="22">
      <formula>LEN(TRIM(W33))=0</formula>
    </cfRule>
  </conditionalFormatting>
  <conditionalFormatting sqref="W29:AH32 W39:AB39">
    <cfRule type="containsBlanks" dxfId="24" priority="30">
      <formula>LEN(TRIM(W29))=0</formula>
    </cfRule>
  </conditionalFormatting>
  <conditionalFormatting sqref="W22:AC28">
    <cfRule type="containsBlanks" dxfId="23" priority="27">
      <formula>LEN(TRIM(W22))=0</formula>
    </cfRule>
  </conditionalFormatting>
  <conditionalFormatting sqref="X39:Z39">
    <cfRule type="containsBlanks" dxfId="22" priority="29">
      <formula>LEN(TRIM(X39))=0</formula>
    </cfRule>
  </conditionalFormatting>
  <conditionalFormatting sqref="AA33:AH39">
    <cfRule type="containsBlanks" dxfId="21" priority="24">
      <formula>LEN(TRIM(AA33))=0</formula>
    </cfRule>
  </conditionalFormatting>
  <conditionalFormatting sqref="AD22:AE28">
    <cfRule type="containsBlanks" dxfId="20" priority="23">
      <formula>LEN(TRIM(AD22))=0</formula>
    </cfRule>
  </conditionalFormatting>
  <conditionalFormatting sqref="AF22:AH28">
    <cfRule type="containsBlanks" dxfId="19" priority="26">
      <formula>LEN(TRIM(AF22))=0</formula>
    </cfRule>
  </conditionalFormatting>
  <conditionalFormatting sqref="E40">
    <cfRule type="containsBlanks" dxfId="18" priority="17">
      <formula>LEN(TRIM(E40))=0</formula>
    </cfRule>
  </conditionalFormatting>
  <conditionalFormatting sqref="E51">
    <cfRule type="containsBlanks" dxfId="17" priority="15">
      <formula>LEN(TRIM(E51))=0</formula>
    </cfRule>
  </conditionalFormatting>
  <conditionalFormatting sqref="E41:AE50">
    <cfRule type="containsBlanks" dxfId="16" priority="9">
      <formula>LEN(TRIM(E41))=0</formula>
    </cfRule>
  </conditionalFormatting>
  <conditionalFormatting sqref="E52:AE52">
    <cfRule type="containsBlanks" dxfId="15" priority="20">
      <formula>LEN(TRIM(E52))=0</formula>
    </cfRule>
  </conditionalFormatting>
  <conditionalFormatting sqref="H40">
    <cfRule type="containsBlanks" dxfId="14" priority="16">
      <formula>LEN(TRIM(H40))=0</formula>
    </cfRule>
  </conditionalFormatting>
  <conditionalFormatting sqref="H51">
    <cfRule type="containsBlanks" dxfId="13" priority="14">
      <formula>LEN(TRIM(H51))=0</formula>
    </cfRule>
  </conditionalFormatting>
  <conditionalFormatting sqref="K40">
    <cfRule type="containsBlanks" dxfId="12" priority="19">
      <formula>LEN(TRIM(K40))=0</formula>
    </cfRule>
  </conditionalFormatting>
  <conditionalFormatting sqref="K51">
    <cfRule type="containsBlanks" dxfId="11" priority="18">
      <formula>LEN(TRIM(K51))=0</formula>
    </cfRule>
  </conditionalFormatting>
  <conditionalFormatting sqref="N40">
    <cfRule type="containsBlanks" dxfId="10" priority="13">
      <formula>LEN(TRIM(N40))=0</formula>
    </cfRule>
  </conditionalFormatting>
  <conditionalFormatting sqref="N51">
    <cfRule type="containsBlanks" dxfId="9" priority="12">
      <formula>LEN(TRIM(N51))=0</formula>
    </cfRule>
  </conditionalFormatting>
  <conditionalFormatting sqref="Q40 T40">
    <cfRule type="containsBlanks" dxfId="8" priority="11">
      <formula>LEN(TRIM(Q40))=0</formula>
    </cfRule>
  </conditionalFormatting>
  <conditionalFormatting sqref="Q51 T51">
    <cfRule type="containsBlanks" dxfId="7" priority="10">
      <formula>LEN(TRIM(Q51))=0</formula>
    </cfRule>
  </conditionalFormatting>
  <conditionalFormatting sqref="AC52:AE52">
    <cfRule type="containsBlanks" dxfId="6" priority="21">
      <formula>LEN(TRIM(AC52))=0</formula>
    </cfRule>
  </conditionalFormatting>
  <conditionalFormatting sqref="AF41:AT50">
    <cfRule type="containsBlanks" dxfId="5" priority="4">
      <formula>LEN(TRIM(AF41))=0</formula>
    </cfRule>
  </conditionalFormatting>
  <conditionalFormatting sqref="AF52:AT52">
    <cfRule type="containsBlanks" dxfId="4" priority="5">
      <formula>LEN(TRIM(AF52))=0</formula>
    </cfRule>
  </conditionalFormatting>
  <conditionalFormatting sqref="AF52:AN52">
    <cfRule type="containsBlanks" dxfId="3" priority="6">
      <formula>LEN(TRIM(AF52))=0</formula>
    </cfRule>
  </conditionalFormatting>
  <conditionalFormatting sqref="AI29:AK32">
    <cfRule type="containsBlanks" dxfId="2" priority="3">
      <formula>LEN(TRIM(AI29))=0</formula>
    </cfRule>
  </conditionalFormatting>
  <conditionalFormatting sqref="AI33:AK39">
    <cfRule type="containsBlanks" dxfId="1" priority="1">
      <formula>LEN(TRIM(AI33))=0</formula>
    </cfRule>
  </conditionalFormatting>
  <conditionalFormatting sqref="AI22:AK28">
    <cfRule type="containsBlanks" dxfId="0" priority="2">
      <formula>LEN(TRIM(AI22))=0</formula>
    </cfRule>
  </conditionalFormatting>
  <printOptions horizontalCentered="1"/>
  <pageMargins left="0.19685039370078741" right="0" top="0.19685039370078741" bottom="0.19685039370078741" header="0" footer="0"/>
  <pageSetup scale="2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  <pageSetUpPr fitToPage="1"/>
  </sheetPr>
  <dimension ref="A1:BC120"/>
  <sheetViews>
    <sheetView view="pageBreakPreview" topLeftCell="C1" zoomScale="70" zoomScaleNormal="100" zoomScaleSheetLayoutView="70" workbookViewId="0">
      <pane xSplit="5" ySplit="9" topLeftCell="H94" activePane="bottomRight" state="frozen"/>
      <selection activeCell="C1" sqref="C1"/>
      <selection pane="topRight" activeCell="D1" sqref="D1"/>
      <selection pane="bottomLeft" activeCell="C10" sqref="C10"/>
      <selection pane="bottomRight" activeCell="AF116" sqref="AF116"/>
    </sheetView>
  </sheetViews>
  <sheetFormatPr baseColWidth="10" defaultColWidth="11.44140625" defaultRowHeight="13.2" x14ac:dyDescent="0.25"/>
  <cols>
    <col min="1" max="2" width="4.33203125" style="309" customWidth="1"/>
    <col min="3" max="3" width="4.33203125" style="317" hidden="1" customWidth="1"/>
    <col min="4" max="4" width="7.6640625" style="309" hidden="1" customWidth="1"/>
    <col min="5" max="5" width="18.33203125" style="318" customWidth="1"/>
    <col min="6" max="6" width="26.33203125" style="318" customWidth="1"/>
    <col min="7" max="7" width="60.33203125" style="318" bestFit="1" customWidth="1"/>
    <col min="8" max="8" width="7.33203125" style="310" customWidth="1"/>
    <col min="9" max="9" width="6.44140625" style="310" customWidth="1"/>
    <col min="10" max="10" width="6.44140625" style="321" customWidth="1"/>
    <col min="11" max="11" width="6.33203125" style="309" customWidth="1"/>
    <col min="12" max="12" width="6.44140625" style="309" customWidth="1"/>
    <col min="13" max="13" width="6" style="322" customWidth="1"/>
    <col min="14" max="14" width="6.33203125" style="309" customWidth="1"/>
    <col min="15" max="15" width="6.44140625" style="309" customWidth="1"/>
    <col min="16" max="16" width="6.44140625" style="322" customWidth="1"/>
    <col min="17" max="17" width="7.44140625" style="309" customWidth="1"/>
    <col min="18" max="18" width="7.6640625" style="309" customWidth="1"/>
    <col min="19" max="19" width="7.6640625" style="322" customWidth="1"/>
    <col min="20" max="21" width="7.6640625" style="309" customWidth="1"/>
    <col min="22" max="22" width="6.44140625" style="322" customWidth="1"/>
    <col min="23" max="23" width="8.5546875" style="309" customWidth="1"/>
    <col min="24" max="24" width="6.44140625" style="309" customWidth="1"/>
    <col min="25" max="25" width="6.44140625" style="322" customWidth="1"/>
    <col min="26" max="26" width="8.5546875" style="310" customWidth="1"/>
    <col min="27" max="27" width="6.33203125" style="310" customWidth="1"/>
    <col min="28" max="30" width="6.44140625" style="310" customWidth="1"/>
    <col min="31" max="31" width="6.6640625" style="321" customWidth="1"/>
    <col min="32" max="32" width="7.44140625" style="310" customWidth="1"/>
    <col min="33" max="33" width="7.33203125" style="310" customWidth="1"/>
    <col min="34" max="34" width="9.109375" style="310" customWidth="1"/>
    <col min="35" max="36" width="6.44140625" style="310" customWidth="1"/>
    <col min="37" max="37" width="6.44140625" style="321" customWidth="1"/>
    <col min="38" max="39" width="6.5546875" style="310" customWidth="1"/>
    <col min="40" max="42" width="6.44140625" style="310" customWidth="1"/>
    <col min="43" max="43" width="6.44140625" style="321" customWidth="1"/>
    <col min="44" max="44" width="11.44140625" style="309"/>
    <col min="45" max="45" width="11.6640625" style="309" hidden="1" customWidth="1"/>
    <col min="46" max="46" width="13.33203125" style="319" hidden="1" customWidth="1"/>
    <col min="47" max="47" width="10.6640625" style="309" hidden="1" customWidth="1"/>
    <col min="48" max="48" width="13.33203125" style="319" hidden="1" customWidth="1"/>
    <col min="49" max="49" width="13.33203125" style="309" hidden="1" customWidth="1"/>
    <col min="50" max="50" width="13.33203125" style="319" hidden="1" customWidth="1"/>
    <col min="51" max="53" width="13.33203125" style="309" hidden="1" customWidth="1"/>
    <col min="54" max="54" width="17.6640625" style="320" hidden="1" customWidth="1"/>
    <col min="55" max="16384" width="11.44140625" style="309"/>
  </cols>
  <sheetData>
    <row r="1" spans="1:54" ht="22.95" customHeight="1" x14ac:dyDescent="0.25">
      <c r="A1" s="309">
        <v>0</v>
      </c>
      <c r="B1" s="309">
        <v>0</v>
      </c>
      <c r="F1" s="717"/>
      <c r="G1" s="718" t="s">
        <v>409</v>
      </c>
      <c r="H1" s="719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  <c r="T1" s="719"/>
      <c r="U1" s="719"/>
      <c r="V1" s="719"/>
      <c r="W1" s="719"/>
      <c r="X1" s="719"/>
      <c r="Y1" s="719"/>
      <c r="Z1" s="719"/>
      <c r="AA1" s="719"/>
      <c r="AB1" s="719"/>
      <c r="AC1" s="719"/>
      <c r="AD1" s="719"/>
      <c r="AE1" s="719"/>
      <c r="AF1" s="719"/>
      <c r="AG1" s="719"/>
      <c r="AH1" s="719"/>
      <c r="AI1" s="719"/>
      <c r="AJ1" s="719"/>
      <c r="AK1" s="719"/>
      <c r="AL1" s="719"/>
      <c r="AM1" s="719"/>
      <c r="AN1" s="719"/>
      <c r="AO1" s="719"/>
      <c r="AP1" s="719"/>
      <c r="AQ1" s="719"/>
    </row>
    <row r="2" spans="1:54" ht="22.95" customHeight="1" x14ac:dyDescent="0.25">
      <c r="A2" s="309">
        <v>0</v>
      </c>
      <c r="B2" s="309">
        <v>0</v>
      </c>
      <c r="F2" s="717"/>
      <c r="G2" s="720"/>
      <c r="H2" s="721"/>
      <c r="I2" s="721"/>
      <c r="J2" s="721"/>
      <c r="K2" s="721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1"/>
      <c r="AF2" s="721"/>
      <c r="AG2" s="721"/>
      <c r="AH2" s="721"/>
      <c r="AI2" s="721"/>
      <c r="AJ2" s="721"/>
      <c r="AK2" s="721"/>
      <c r="AL2" s="721"/>
      <c r="AM2" s="721"/>
      <c r="AN2" s="721"/>
      <c r="AO2" s="721"/>
      <c r="AP2" s="721"/>
      <c r="AQ2" s="721"/>
    </row>
    <row r="3" spans="1:54" ht="22.95" customHeight="1" x14ac:dyDescent="0.25">
      <c r="A3" s="309">
        <v>0</v>
      </c>
      <c r="B3" s="309">
        <v>0</v>
      </c>
      <c r="F3" s="717"/>
      <c r="G3" s="720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721"/>
      <c r="AN3" s="721"/>
      <c r="AO3" s="721"/>
      <c r="AP3" s="721"/>
      <c r="AQ3" s="721"/>
    </row>
    <row r="4" spans="1:54" ht="22.95" customHeight="1" thickBot="1" x14ac:dyDescent="0.3">
      <c r="A4" s="309">
        <v>0</v>
      </c>
      <c r="B4" s="309">
        <v>0</v>
      </c>
      <c r="F4" s="717"/>
      <c r="G4" s="722"/>
      <c r="H4" s="723"/>
      <c r="I4" s="723"/>
      <c r="J4" s="723"/>
      <c r="K4" s="723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723"/>
      <c r="AP4" s="723"/>
      <c r="AQ4" s="723"/>
    </row>
    <row r="5" spans="1:54" ht="13.8" thickBot="1" x14ac:dyDescent="0.3">
      <c r="A5" s="309">
        <v>0</v>
      </c>
      <c r="B5" s="309">
        <v>0</v>
      </c>
      <c r="F5" s="717"/>
    </row>
    <row r="6" spans="1:54" ht="17.7" customHeight="1" x14ac:dyDescent="0.25">
      <c r="A6" s="309">
        <v>0</v>
      </c>
      <c r="B6" s="309">
        <v>0</v>
      </c>
      <c r="F6" s="717"/>
      <c r="G6" s="724"/>
      <c r="H6" s="726" t="s">
        <v>387</v>
      </c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26"/>
      <c r="AA6" s="726"/>
      <c r="AB6" s="726"/>
      <c r="AC6" s="726"/>
      <c r="AD6" s="726"/>
      <c r="AE6" s="726"/>
      <c r="AF6" s="726"/>
      <c r="AG6" s="726"/>
      <c r="AH6" s="726"/>
      <c r="AI6" s="726"/>
      <c r="AJ6" s="726"/>
      <c r="AK6" s="726"/>
      <c r="AL6" s="726"/>
      <c r="AM6" s="726"/>
      <c r="AN6" s="726"/>
      <c r="AO6" s="726"/>
      <c r="AP6" s="726"/>
      <c r="AQ6" s="726"/>
    </row>
    <row r="7" spans="1:54" ht="17.7" customHeight="1" thickBot="1" x14ac:dyDescent="0.3">
      <c r="A7" s="309">
        <v>0</v>
      </c>
      <c r="B7" s="309">
        <v>0</v>
      </c>
      <c r="F7" s="717"/>
      <c r="G7" s="725"/>
      <c r="H7" s="727"/>
      <c r="I7" s="727"/>
      <c r="J7" s="727"/>
      <c r="K7" s="727"/>
      <c r="L7" s="727"/>
      <c r="M7" s="727"/>
      <c r="N7" s="727"/>
      <c r="O7" s="727"/>
      <c r="P7" s="727"/>
      <c r="Q7" s="727"/>
      <c r="R7" s="727"/>
      <c r="S7" s="727"/>
      <c r="T7" s="727"/>
      <c r="U7" s="727"/>
      <c r="V7" s="727"/>
      <c r="W7" s="727"/>
      <c r="X7" s="727"/>
      <c r="Y7" s="727"/>
      <c r="Z7" s="727"/>
      <c r="AA7" s="727"/>
      <c r="AB7" s="727"/>
      <c r="AC7" s="727"/>
      <c r="AD7" s="727"/>
      <c r="AE7" s="727"/>
      <c r="AF7" s="727"/>
      <c r="AG7" s="727"/>
      <c r="AH7" s="727"/>
      <c r="AI7" s="727"/>
      <c r="AJ7" s="727"/>
      <c r="AK7" s="727"/>
      <c r="AL7" s="727"/>
      <c r="AM7" s="727"/>
      <c r="AN7" s="727"/>
      <c r="AO7" s="727"/>
      <c r="AP7" s="727"/>
      <c r="AQ7" s="727"/>
    </row>
    <row r="8" spans="1:54" ht="14.25" customHeight="1" thickBot="1" x14ac:dyDescent="0.3">
      <c r="A8" s="309">
        <v>0</v>
      </c>
      <c r="B8" s="309">
        <v>0</v>
      </c>
      <c r="G8" s="323"/>
      <c r="H8" s="714" t="s">
        <v>0</v>
      </c>
      <c r="I8" s="715"/>
      <c r="J8" s="716"/>
      <c r="K8" s="714" t="s">
        <v>1</v>
      </c>
      <c r="L8" s="715"/>
      <c r="M8" s="716"/>
      <c r="N8" s="714" t="s">
        <v>2</v>
      </c>
      <c r="O8" s="715"/>
      <c r="P8" s="716"/>
      <c r="Q8" s="714" t="s">
        <v>3</v>
      </c>
      <c r="R8" s="715"/>
      <c r="S8" s="716"/>
      <c r="T8" s="714" t="s">
        <v>4</v>
      </c>
      <c r="U8" s="715"/>
      <c r="V8" s="716"/>
      <c r="W8" s="714" t="s">
        <v>5</v>
      </c>
      <c r="X8" s="715"/>
      <c r="Y8" s="716"/>
      <c r="Z8" s="714" t="s">
        <v>6</v>
      </c>
      <c r="AA8" s="715"/>
      <c r="AB8" s="716"/>
      <c r="AC8" s="714" t="s">
        <v>7</v>
      </c>
      <c r="AD8" s="715"/>
      <c r="AE8" s="716"/>
      <c r="AF8" s="714" t="s">
        <v>8</v>
      </c>
      <c r="AG8" s="715"/>
      <c r="AH8" s="716"/>
      <c r="AI8" s="714" t="s">
        <v>9</v>
      </c>
      <c r="AJ8" s="715"/>
      <c r="AK8" s="716"/>
      <c r="AL8" s="714" t="s">
        <v>10</v>
      </c>
      <c r="AM8" s="715"/>
      <c r="AN8" s="716"/>
      <c r="AO8" s="714" t="s">
        <v>11</v>
      </c>
      <c r="AP8" s="715"/>
      <c r="AQ8" s="716"/>
    </row>
    <row r="9" spans="1:54" s="310" customFormat="1" ht="40.5" customHeight="1" thickBot="1" x14ac:dyDescent="0.3">
      <c r="A9" s="310">
        <v>0</v>
      </c>
      <c r="B9" s="310">
        <v>0</v>
      </c>
      <c r="C9" s="324" t="s">
        <v>62</v>
      </c>
      <c r="D9" s="324" t="s">
        <v>110</v>
      </c>
      <c r="E9" s="324" t="s">
        <v>111</v>
      </c>
      <c r="F9" s="324" t="s">
        <v>112</v>
      </c>
      <c r="G9" s="325" t="s">
        <v>113</v>
      </c>
      <c r="H9" s="326" t="s">
        <v>16</v>
      </c>
      <c r="I9" s="327" t="s">
        <v>17</v>
      </c>
      <c r="J9" s="328" t="s">
        <v>18</v>
      </c>
      <c r="K9" s="326" t="s">
        <v>16</v>
      </c>
      <c r="L9" s="327" t="s">
        <v>17</v>
      </c>
      <c r="M9" s="328" t="s">
        <v>18</v>
      </c>
      <c r="N9" s="326" t="s">
        <v>16</v>
      </c>
      <c r="O9" s="327" t="s">
        <v>17</v>
      </c>
      <c r="P9" s="328" t="s">
        <v>18</v>
      </c>
      <c r="Q9" s="326" t="s">
        <v>16</v>
      </c>
      <c r="R9" s="327" t="s">
        <v>17</v>
      </c>
      <c r="S9" s="328" t="s">
        <v>18</v>
      </c>
      <c r="T9" s="326" t="s">
        <v>16</v>
      </c>
      <c r="U9" s="327" t="s">
        <v>17</v>
      </c>
      <c r="V9" s="328" t="s">
        <v>18</v>
      </c>
      <c r="W9" s="326" t="s">
        <v>16</v>
      </c>
      <c r="X9" s="327" t="s">
        <v>17</v>
      </c>
      <c r="Y9" s="328" t="s">
        <v>18</v>
      </c>
      <c r="Z9" s="326" t="s">
        <v>16</v>
      </c>
      <c r="AA9" s="327" t="s">
        <v>17</v>
      </c>
      <c r="AB9" s="328" t="s">
        <v>18</v>
      </c>
      <c r="AC9" s="326" t="s">
        <v>16</v>
      </c>
      <c r="AD9" s="327" t="s">
        <v>17</v>
      </c>
      <c r="AE9" s="328" t="s">
        <v>18</v>
      </c>
      <c r="AF9" s="326" t="s">
        <v>16</v>
      </c>
      <c r="AG9" s="327" t="s">
        <v>17</v>
      </c>
      <c r="AH9" s="328" t="s">
        <v>18</v>
      </c>
      <c r="AI9" s="326" t="s">
        <v>16</v>
      </c>
      <c r="AJ9" s="327" t="s">
        <v>17</v>
      </c>
      <c r="AK9" s="328" t="s">
        <v>18</v>
      </c>
      <c r="AL9" s="326" t="s">
        <v>16</v>
      </c>
      <c r="AM9" s="327" t="s">
        <v>17</v>
      </c>
      <c r="AN9" s="328" t="s">
        <v>18</v>
      </c>
      <c r="AO9" s="326" t="s">
        <v>16</v>
      </c>
      <c r="AP9" s="327" t="s">
        <v>17</v>
      </c>
      <c r="AQ9" s="328" t="s">
        <v>18</v>
      </c>
      <c r="AR9" s="329" t="s">
        <v>95</v>
      </c>
      <c r="AS9" s="330" t="s">
        <v>114</v>
      </c>
      <c r="AT9" s="331" t="s">
        <v>115</v>
      </c>
      <c r="AU9" s="332" t="s">
        <v>116</v>
      </c>
      <c r="AV9" s="333" t="s">
        <v>115</v>
      </c>
      <c r="AW9" s="334" t="s">
        <v>117</v>
      </c>
      <c r="AX9" s="335" t="s">
        <v>115</v>
      </c>
      <c r="AY9" s="336" t="s">
        <v>118</v>
      </c>
      <c r="AZ9" s="337" t="s">
        <v>119</v>
      </c>
      <c r="BA9" s="338" t="s">
        <v>120</v>
      </c>
      <c r="BB9" s="339" t="s">
        <v>121</v>
      </c>
    </row>
    <row r="10" spans="1:54" ht="22.95" customHeight="1" x14ac:dyDescent="0.25">
      <c r="C10" s="340">
        <v>1</v>
      </c>
      <c r="D10" s="341" t="s">
        <v>122</v>
      </c>
      <c r="E10" s="342" t="s">
        <v>123</v>
      </c>
      <c r="F10" s="343" t="s">
        <v>124</v>
      </c>
      <c r="G10" s="344" t="s">
        <v>125</v>
      </c>
      <c r="H10" s="345">
        <v>2</v>
      </c>
      <c r="I10" s="346">
        <v>1</v>
      </c>
      <c r="J10" s="347">
        <v>0</v>
      </c>
      <c r="K10" s="345">
        <v>4</v>
      </c>
      <c r="L10" s="346">
        <v>0</v>
      </c>
      <c r="M10" s="347">
        <v>1</v>
      </c>
      <c r="N10" s="345">
        <v>1</v>
      </c>
      <c r="O10" s="346">
        <v>0</v>
      </c>
      <c r="P10" s="347">
        <v>0</v>
      </c>
      <c r="Q10" s="345">
        <v>1</v>
      </c>
      <c r="R10" s="346">
        <v>0</v>
      </c>
      <c r="S10" s="347">
        <v>3</v>
      </c>
      <c r="T10" s="345">
        <v>0</v>
      </c>
      <c r="U10" s="346">
        <v>0</v>
      </c>
      <c r="V10" s="347">
        <v>0</v>
      </c>
      <c r="W10" s="345">
        <v>2</v>
      </c>
      <c r="X10" s="346">
        <v>0</v>
      </c>
      <c r="Y10" s="347">
        <v>1</v>
      </c>
      <c r="Z10" s="345">
        <v>2</v>
      </c>
      <c r="AA10" s="346">
        <v>0</v>
      </c>
      <c r="AB10" s="347">
        <v>1</v>
      </c>
      <c r="AC10" s="345">
        <v>0</v>
      </c>
      <c r="AD10" s="346">
        <v>0</v>
      </c>
      <c r="AE10" s="347">
        <v>1</v>
      </c>
      <c r="AF10" s="348">
        <v>0</v>
      </c>
      <c r="AG10" s="349">
        <v>0</v>
      </c>
      <c r="AH10" s="350">
        <v>0</v>
      </c>
      <c r="AI10" s="348">
        <v>0</v>
      </c>
      <c r="AJ10" s="349">
        <v>0</v>
      </c>
      <c r="AK10" s="350">
        <v>1</v>
      </c>
      <c r="AL10" s="348">
        <v>2</v>
      </c>
      <c r="AM10" s="349">
        <v>1</v>
      </c>
      <c r="AN10" s="350">
        <v>2</v>
      </c>
      <c r="AO10" s="348">
        <v>2</v>
      </c>
      <c r="AP10" s="349">
        <v>0</v>
      </c>
      <c r="AQ10" s="350">
        <v>1</v>
      </c>
      <c r="AR10" s="351">
        <f t="shared" ref="AR10:AR77" si="0">SUM(H10:AQ10)</f>
        <v>29</v>
      </c>
      <c r="AS10" s="352">
        <f>H10+K10+N10+Q10+T10+W10+Z10+AC10+AF10+AI10+AL10+AO10</f>
        <v>16</v>
      </c>
      <c r="AT10" s="353">
        <f>AS10/AR10</f>
        <v>0.55172413793103448</v>
      </c>
      <c r="AU10" s="354">
        <f t="shared" ref="AU10:AU75" si="1">I10+L10+O10+R10+U10+X10+AA10+AD10+AG10+AJ10+AM10+AP10</f>
        <v>2</v>
      </c>
      <c r="AV10" s="355">
        <f>AU10/AR10</f>
        <v>6.8965517241379309E-2</v>
      </c>
      <c r="AW10" s="356">
        <f>J10+M10+P10+S10+V10+Y10+AB10+AE10+AH10+AK10+AN10+AQ10</f>
        <v>11</v>
      </c>
      <c r="AX10" s="357">
        <f>AW10/AR10</f>
        <v>0.37931034482758619</v>
      </c>
      <c r="AY10" s="358">
        <f>AS10/SUM($AR$10:$AR$27)</f>
        <v>4.221635883905013E-2</v>
      </c>
      <c r="AZ10" s="359">
        <f>AU10/SUM($AR$10:$AR$27)</f>
        <v>5.2770448548812663E-3</v>
      </c>
      <c r="BA10" s="360">
        <f>AW10/SUM($AR$10:$AR$27)</f>
        <v>2.9023746701846966E-2</v>
      </c>
      <c r="BB10" s="506">
        <f>AR10/$AR$114</f>
        <v>7.3604060913705586E-3</v>
      </c>
    </row>
    <row r="11" spans="1:54" ht="22.95" customHeight="1" x14ac:dyDescent="0.25">
      <c r="C11" s="361">
        <v>2</v>
      </c>
      <c r="D11" s="362" t="s">
        <v>126</v>
      </c>
      <c r="E11" s="363" t="s">
        <v>127</v>
      </c>
      <c r="F11" s="364" t="s">
        <v>128</v>
      </c>
      <c r="G11" s="365" t="s">
        <v>129</v>
      </c>
      <c r="H11" s="366">
        <v>0</v>
      </c>
      <c r="I11" s="367">
        <v>0</v>
      </c>
      <c r="J11" s="368">
        <v>0</v>
      </c>
      <c r="K11" s="366">
        <v>0</v>
      </c>
      <c r="L11" s="367">
        <v>0</v>
      </c>
      <c r="M11" s="368">
        <v>0</v>
      </c>
      <c r="N11" s="366">
        <v>1</v>
      </c>
      <c r="O11" s="367">
        <v>0</v>
      </c>
      <c r="P11" s="368">
        <v>0</v>
      </c>
      <c r="Q11" s="366">
        <v>0</v>
      </c>
      <c r="R11" s="367">
        <v>0</v>
      </c>
      <c r="S11" s="368">
        <v>0</v>
      </c>
      <c r="T11" s="366">
        <v>0</v>
      </c>
      <c r="U11" s="367">
        <v>0</v>
      </c>
      <c r="V11" s="368">
        <v>0</v>
      </c>
      <c r="W11" s="366">
        <v>2</v>
      </c>
      <c r="X11" s="367">
        <v>0</v>
      </c>
      <c r="Y11" s="368">
        <v>1</v>
      </c>
      <c r="Z11" s="366">
        <v>2</v>
      </c>
      <c r="AA11" s="367">
        <v>0</v>
      </c>
      <c r="AB11" s="368">
        <v>1</v>
      </c>
      <c r="AC11" s="366">
        <v>0</v>
      </c>
      <c r="AD11" s="367">
        <v>0</v>
      </c>
      <c r="AE11" s="368">
        <v>0</v>
      </c>
      <c r="AF11" s="369">
        <v>0</v>
      </c>
      <c r="AG11" s="370">
        <v>0</v>
      </c>
      <c r="AH11" s="371">
        <v>0</v>
      </c>
      <c r="AI11" s="369">
        <v>1</v>
      </c>
      <c r="AJ11" s="370">
        <v>0</v>
      </c>
      <c r="AK11" s="371">
        <v>0</v>
      </c>
      <c r="AL11" s="369">
        <v>0</v>
      </c>
      <c r="AM11" s="370">
        <v>0</v>
      </c>
      <c r="AN11" s="371">
        <v>0</v>
      </c>
      <c r="AO11" s="369">
        <v>0</v>
      </c>
      <c r="AP11" s="370">
        <v>0</v>
      </c>
      <c r="AQ11" s="371">
        <v>0</v>
      </c>
      <c r="AR11" s="372">
        <f t="shared" si="0"/>
        <v>8</v>
      </c>
      <c r="AS11" s="373">
        <f t="shared" ref="AS11:AS76" si="2">H11+K11+N11+Q11+T11+W11+Z11+AC11+AF11+AI11+AL11+AO11</f>
        <v>6</v>
      </c>
      <c r="AT11" s="374">
        <f>AS11/AR11</f>
        <v>0.75</v>
      </c>
      <c r="AU11" s="375">
        <f t="shared" si="1"/>
        <v>0</v>
      </c>
      <c r="AV11" s="376">
        <f>AU11/AR11</f>
        <v>0</v>
      </c>
      <c r="AW11" s="377">
        <f t="shared" ref="AW11:AW76" si="3">J11+M11+P11+S11+V11+Y11+AB11+AE11+AH11+AK11+AN11+AQ11</f>
        <v>2</v>
      </c>
      <c r="AX11" s="378">
        <f>AW11/AR11</f>
        <v>0.25</v>
      </c>
      <c r="AY11" s="379">
        <f>AS11/SUM($AR$10:$AR$27)</f>
        <v>1.5831134564643801E-2</v>
      </c>
      <c r="AZ11" s="359">
        <f>AU11/SUM($AR$10:$AR$27)</f>
        <v>0</v>
      </c>
      <c r="BA11" s="360">
        <f>AW11/SUM($AR$10:$AR$27)</f>
        <v>5.2770448548812663E-3</v>
      </c>
      <c r="BB11" s="506">
        <f>AR11/$AR$114</f>
        <v>2.0304568527918783E-3</v>
      </c>
    </row>
    <row r="12" spans="1:54" ht="22.95" customHeight="1" x14ac:dyDescent="0.25">
      <c r="C12" s="361">
        <v>3</v>
      </c>
      <c r="D12" s="362" t="s">
        <v>130</v>
      </c>
      <c r="E12" s="363" t="s">
        <v>127</v>
      </c>
      <c r="F12" s="364" t="s">
        <v>128</v>
      </c>
      <c r="G12" s="365" t="s">
        <v>131</v>
      </c>
      <c r="H12" s="366">
        <v>0</v>
      </c>
      <c r="I12" s="367">
        <v>0</v>
      </c>
      <c r="J12" s="368">
        <v>0</v>
      </c>
      <c r="K12" s="366">
        <v>0</v>
      </c>
      <c r="L12" s="367">
        <v>0</v>
      </c>
      <c r="M12" s="368">
        <v>0</v>
      </c>
      <c r="N12" s="366">
        <v>0</v>
      </c>
      <c r="O12" s="367">
        <v>0</v>
      </c>
      <c r="P12" s="368">
        <v>0</v>
      </c>
      <c r="Q12" s="366">
        <v>0</v>
      </c>
      <c r="R12" s="367">
        <v>1</v>
      </c>
      <c r="S12" s="368">
        <v>0</v>
      </c>
      <c r="T12" s="366">
        <v>1</v>
      </c>
      <c r="U12" s="367">
        <v>0</v>
      </c>
      <c r="V12" s="368">
        <v>0</v>
      </c>
      <c r="W12" s="366">
        <v>2</v>
      </c>
      <c r="X12" s="367">
        <v>0</v>
      </c>
      <c r="Y12" s="368">
        <v>0</v>
      </c>
      <c r="Z12" s="366">
        <v>2</v>
      </c>
      <c r="AA12" s="367">
        <v>0</v>
      </c>
      <c r="AB12" s="368">
        <v>0</v>
      </c>
      <c r="AC12" s="366">
        <v>0</v>
      </c>
      <c r="AD12" s="367">
        <v>0</v>
      </c>
      <c r="AE12" s="368">
        <v>1</v>
      </c>
      <c r="AF12" s="369">
        <v>0</v>
      </c>
      <c r="AG12" s="370">
        <v>0</v>
      </c>
      <c r="AH12" s="371">
        <v>0</v>
      </c>
      <c r="AI12" s="369">
        <v>5</v>
      </c>
      <c r="AJ12" s="370">
        <v>0</v>
      </c>
      <c r="AK12" s="371">
        <v>0</v>
      </c>
      <c r="AL12" s="369">
        <v>0</v>
      </c>
      <c r="AM12" s="370">
        <v>0</v>
      </c>
      <c r="AN12" s="371">
        <v>0</v>
      </c>
      <c r="AO12" s="369">
        <v>0</v>
      </c>
      <c r="AP12" s="370">
        <v>0</v>
      </c>
      <c r="AQ12" s="371">
        <v>0</v>
      </c>
      <c r="AR12" s="372">
        <f t="shared" si="0"/>
        <v>12</v>
      </c>
      <c r="AS12" s="373">
        <f t="shared" si="2"/>
        <v>10</v>
      </c>
      <c r="AT12" s="374">
        <f t="shared" ref="AT12:AT75" si="4">AS12/AR12</f>
        <v>0.83333333333333337</v>
      </c>
      <c r="AU12" s="375">
        <f t="shared" si="1"/>
        <v>1</v>
      </c>
      <c r="AV12" s="376">
        <f t="shared" ref="AV12:AV75" si="5">AU12/AR12</f>
        <v>8.3333333333333329E-2</v>
      </c>
      <c r="AW12" s="377">
        <f t="shared" si="3"/>
        <v>1</v>
      </c>
      <c r="AX12" s="378">
        <f t="shared" ref="AX12:AX75" si="6">AW12/AR12</f>
        <v>8.3333333333333329E-2</v>
      </c>
      <c r="AY12" s="379">
        <f t="shared" ref="AY12:AY26" si="7">AS12/SUM($AR$10:$AR$27)</f>
        <v>2.6385224274406333E-2</v>
      </c>
      <c r="AZ12" s="359">
        <f t="shared" ref="AZ12:AZ26" si="8">AU12/SUM($AR$10:$AR$27)</f>
        <v>2.6385224274406332E-3</v>
      </c>
      <c r="BA12" s="360">
        <f t="shared" ref="BA12:BA26" si="9">AW12/SUM($AR$10:$AR$27)</f>
        <v>2.6385224274406332E-3</v>
      </c>
      <c r="BB12" s="506">
        <f t="shared" ref="BB12:BB75" si="10">AR12/$AR$114</f>
        <v>3.0456852791878172E-3</v>
      </c>
    </row>
    <row r="13" spans="1:54" ht="22.95" customHeight="1" x14ac:dyDescent="0.25">
      <c r="A13" s="309">
        <v>0</v>
      </c>
      <c r="B13" s="309">
        <v>0</v>
      </c>
      <c r="C13" s="361">
        <v>4</v>
      </c>
      <c r="D13" s="362" t="s">
        <v>132</v>
      </c>
      <c r="E13" s="363" t="s">
        <v>133</v>
      </c>
      <c r="F13" s="380" t="s">
        <v>128</v>
      </c>
      <c r="G13" s="381" t="s">
        <v>82</v>
      </c>
      <c r="H13" s="366">
        <v>1</v>
      </c>
      <c r="I13" s="367">
        <v>0</v>
      </c>
      <c r="J13" s="368">
        <v>0</v>
      </c>
      <c r="K13" s="366">
        <v>1</v>
      </c>
      <c r="L13" s="367">
        <v>0</v>
      </c>
      <c r="M13" s="368">
        <v>1</v>
      </c>
      <c r="N13" s="366">
        <v>1</v>
      </c>
      <c r="O13" s="367">
        <v>0</v>
      </c>
      <c r="P13" s="368">
        <v>0</v>
      </c>
      <c r="Q13" s="366">
        <v>2</v>
      </c>
      <c r="R13" s="367">
        <v>0</v>
      </c>
      <c r="S13" s="368">
        <v>2</v>
      </c>
      <c r="T13" s="366">
        <v>0</v>
      </c>
      <c r="U13" s="367">
        <v>0</v>
      </c>
      <c r="V13" s="368">
        <v>0</v>
      </c>
      <c r="W13" s="366">
        <v>2</v>
      </c>
      <c r="X13" s="367">
        <v>3</v>
      </c>
      <c r="Y13" s="368">
        <v>2</v>
      </c>
      <c r="Z13" s="366">
        <v>2</v>
      </c>
      <c r="AA13" s="367">
        <v>3</v>
      </c>
      <c r="AB13" s="368">
        <v>2</v>
      </c>
      <c r="AC13" s="366">
        <v>1</v>
      </c>
      <c r="AD13" s="367">
        <v>0</v>
      </c>
      <c r="AE13" s="368">
        <v>0</v>
      </c>
      <c r="AF13" s="369">
        <v>1</v>
      </c>
      <c r="AG13" s="370">
        <v>1</v>
      </c>
      <c r="AH13" s="371">
        <v>0</v>
      </c>
      <c r="AI13" s="369">
        <v>1</v>
      </c>
      <c r="AJ13" s="370">
        <v>0</v>
      </c>
      <c r="AK13" s="371">
        <v>0</v>
      </c>
      <c r="AL13" s="369">
        <v>2</v>
      </c>
      <c r="AM13" s="370">
        <v>0</v>
      </c>
      <c r="AN13" s="371">
        <v>1</v>
      </c>
      <c r="AO13" s="369">
        <v>1</v>
      </c>
      <c r="AP13" s="370">
        <v>0</v>
      </c>
      <c r="AQ13" s="371">
        <v>1</v>
      </c>
      <c r="AR13" s="382">
        <f t="shared" si="0"/>
        <v>31</v>
      </c>
      <c r="AS13" s="373">
        <f t="shared" si="2"/>
        <v>15</v>
      </c>
      <c r="AT13" s="374">
        <f t="shared" si="4"/>
        <v>0.4838709677419355</v>
      </c>
      <c r="AU13" s="375">
        <f t="shared" si="1"/>
        <v>7</v>
      </c>
      <c r="AV13" s="376">
        <f t="shared" si="5"/>
        <v>0.22580645161290322</v>
      </c>
      <c r="AW13" s="377">
        <f t="shared" si="3"/>
        <v>9</v>
      </c>
      <c r="AX13" s="378">
        <f t="shared" si="6"/>
        <v>0.29032258064516131</v>
      </c>
      <c r="AY13" s="379">
        <f t="shared" si="7"/>
        <v>3.9577836411609502E-2</v>
      </c>
      <c r="AZ13" s="359">
        <f t="shared" si="8"/>
        <v>1.8469656992084433E-2</v>
      </c>
      <c r="BA13" s="360">
        <f t="shared" si="9"/>
        <v>2.3746701846965697E-2</v>
      </c>
      <c r="BB13" s="506">
        <f t="shared" si="10"/>
        <v>7.8680203045685283E-3</v>
      </c>
    </row>
    <row r="14" spans="1:54" ht="22.95" customHeight="1" x14ac:dyDescent="0.25">
      <c r="A14" s="309">
        <v>0</v>
      </c>
      <c r="B14" s="309">
        <v>0</v>
      </c>
      <c r="C14" s="361">
        <v>5</v>
      </c>
      <c r="D14" s="362" t="s">
        <v>134</v>
      </c>
      <c r="E14" s="363" t="s">
        <v>135</v>
      </c>
      <c r="F14" s="364" t="s">
        <v>128</v>
      </c>
      <c r="G14" s="365" t="s">
        <v>136</v>
      </c>
      <c r="H14" s="366">
        <v>1</v>
      </c>
      <c r="I14" s="367">
        <v>1</v>
      </c>
      <c r="J14" s="368">
        <v>3</v>
      </c>
      <c r="K14" s="366">
        <v>3</v>
      </c>
      <c r="L14" s="367">
        <v>0</v>
      </c>
      <c r="M14" s="368">
        <v>1</v>
      </c>
      <c r="N14" s="366">
        <v>3</v>
      </c>
      <c r="O14" s="367">
        <v>1</v>
      </c>
      <c r="P14" s="368">
        <v>1</v>
      </c>
      <c r="Q14" s="366">
        <v>3</v>
      </c>
      <c r="R14" s="367">
        <v>0</v>
      </c>
      <c r="S14" s="368">
        <v>1</v>
      </c>
      <c r="T14" s="366">
        <v>3</v>
      </c>
      <c r="U14" s="367">
        <v>2</v>
      </c>
      <c r="V14" s="368">
        <v>2</v>
      </c>
      <c r="W14" s="366">
        <v>2</v>
      </c>
      <c r="X14" s="367">
        <v>0</v>
      </c>
      <c r="Y14" s="368">
        <v>0</v>
      </c>
      <c r="Z14" s="366">
        <v>2</v>
      </c>
      <c r="AA14" s="367">
        <v>0</v>
      </c>
      <c r="AB14" s="368">
        <v>0</v>
      </c>
      <c r="AC14" s="366">
        <v>1</v>
      </c>
      <c r="AD14" s="367">
        <v>0</v>
      </c>
      <c r="AE14" s="368">
        <v>2</v>
      </c>
      <c r="AF14" s="369">
        <v>2</v>
      </c>
      <c r="AG14" s="370">
        <v>0</v>
      </c>
      <c r="AH14" s="371">
        <v>0</v>
      </c>
      <c r="AI14" s="369">
        <v>2</v>
      </c>
      <c r="AJ14" s="370">
        <v>1</v>
      </c>
      <c r="AK14" s="371">
        <v>1</v>
      </c>
      <c r="AL14" s="369">
        <v>0</v>
      </c>
      <c r="AM14" s="370">
        <v>1</v>
      </c>
      <c r="AN14" s="371">
        <v>1</v>
      </c>
      <c r="AO14" s="369">
        <v>1</v>
      </c>
      <c r="AP14" s="370">
        <v>0</v>
      </c>
      <c r="AQ14" s="371">
        <v>0</v>
      </c>
      <c r="AR14" s="372">
        <f t="shared" si="0"/>
        <v>41</v>
      </c>
      <c r="AS14" s="373">
        <f t="shared" si="2"/>
        <v>23</v>
      </c>
      <c r="AT14" s="374">
        <f t="shared" si="4"/>
        <v>0.56097560975609762</v>
      </c>
      <c r="AU14" s="375">
        <f t="shared" si="1"/>
        <v>6</v>
      </c>
      <c r="AV14" s="376">
        <f t="shared" si="5"/>
        <v>0.14634146341463414</v>
      </c>
      <c r="AW14" s="377">
        <f t="shared" si="3"/>
        <v>12</v>
      </c>
      <c r="AX14" s="378">
        <f t="shared" si="6"/>
        <v>0.29268292682926828</v>
      </c>
      <c r="AY14" s="379">
        <f t="shared" si="7"/>
        <v>6.0686015831134567E-2</v>
      </c>
      <c r="AZ14" s="359">
        <f t="shared" si="8"/>
        <v>1.5831134564643801E-2</v>
      </c>
      <c r="BA14" s="360">
        <f t="shared" si="9"/>
        <v>3.1662269129287601E-2</v>
      </c>
      <c r="BB14" s="506">
        <f t="shared" si="10"/>
        <v>1.0406091370558375E-2</v>
      </c>
    </row>
    <row r="15" spans="1:54" ht="22.95" customHeight="1" x14ac:dyDescent="0.25">
      <c r="C15" s="361">
        <v>6</v>
      </c>
      <c r="D15" s="362" t="s">
        <v>137</v>
      </c>
      <c r="E15" s="363" t="s">
        <v>135</v>
      </c>
      <c r="F15" s="380" t="s">
        <v>128</v>
      </c>
      <c r="G15" s="365" t="s">
        <v>138</v>
      </c>
      <c r="H15" s="366">
        <v>0</v>
      </c>
      <c r="I15" s="367">
        <v>0</v>
      </c>
      <c r="J15" s="368">
        <v>0</v>
      </c>
      <c r="K15" s="366">
        <v>0</v>
      </c>
      <c r="L15" s="367">
        <v>0</v>
      </c>
      <c r="M15" s="368">
        <v>0</v>
      </c>
      <c r="N15" s="366">
        <v>0</v>
      </c>
      <c r="O15" s="367">
        <v>0</v>
      </c>
      <c r="P15" s="368">
        <v>0</v>
      </c>
      <c r="Q15" s="366">
        <v>0</v>
      </c>
      <c r="R15" s="367">
        <v>0</v>
      </c>
      <c r="S15" s="368">
        <v>0</v>
      </c>
      <c r="T15" s="366">
        <v>0</v>
      </c>
      <c r="U15" s="367">
        <v>0</v>
      </c>
      <c r="V15" s="368">
        <v>0</v>
      </c>
      <c r="W15" s="366">
        <v>0</v>
      </c>
      <c r="X15" s="367">
        <v>0</v>
      </c>
      <c r="Y15" s="368">
        <v>0</v>
      </c>
      <c r="Z15" s="366">
        <v>0</v>
      </c>
      <c r="AA15" s="367">
        <v>0</v>
      </c>
      <c r="AB15" s="368">
        <v>0</v>
      </c>
      <c r="AC15" s="366">
        <v>0</v>
      </c>
      <c r="AD15" s="367">
        <v>0</v>
      </c>
      <c r="AE15" s="368">
        <v>0</v>
      </c>
      <c r="AF15" s="369">
        <v>0</v>
      </c>
      <c r="AG15" s="370">
        <v>0</v>
      </c>
      <c r="AH15" s="371">
        <v>0</v>
      </c>
      <c r="AI15" s="369">
        <v>0</v>
      </c>
      <c r="AJ15" s="370">
        <v>0</v>
      </c>
      <c r="AK15" s="371">
        <v>0</v>
      </c>
      <c r="AL15" s="369">
        <v>0</v>
      </c>
      <c r="AM15" s="370">
        <v>0</v>
      </c>
      <c r="AN15" s="371">
        <v>0</v>
      </c>
      <c r="AO15" s="369">
        <v>0</v>
      </c>
      <c r="AP15" s="370">
        <v>0</v>
      </c>
      <c r="AQ15" s="371">
        <v>0</v>
      </c>
      <c r="AR15" s="382">
        <f t="shared" si="0"/>
        <v>0</v>
      </c>
      <c r="AS15" s="373">
        <f t="shared" si="2"/>
        <v>0</v>
      </c>
      <c r="AT15" s="374" t="e">
        <f t="shared" si="4"/>
        <v>#DIV/0!</v>
      </c>
      <c r="AU15" s="375">
        <f t="shared" si="1"/>
        <v>0</v>
      </c>
      <c r="AV15" s="376" t="e">
        <f t="shared" si="5"/>
        <v>#DIV/0!</v>
      </c>
      <c r="AW15" s="377">
        <f t="shared" si="3"/>
        <v>0</v>
      </c>
      <c r="AX15" s="378" t="e">
        <f t="shared" si="6"/>
        <v>#DIV/0!</v>
      </c>
      <c r="AY15" s="379">
        <f t="shared" si="7"/>
        <v>0</v>
      </c>
      <c r="AZ15" s="359">
        <f t="shared" si="8"/>
        <v>0</v>
      </c>
      <c r="BA15" s="360">
        <f t="shared" si="9"/>
        <v>0</v>
      </c>
      <c r="BB15" s="506">
        <f t="shared" si="10"/>
        <v>0</v>
      </c>
    </row>
    <row r="16" spans="1:54" ht="22.95" customHeight="1" x14ac:dyDescent="0.25">
      <c r="A16" s="309">
        <v>0</v>
      </c>
      <c r="B16" s="309">
        <v>0</v>
      </c>
      <c r="C16" s="361">
        <v>7</v>
      </c>
      <c r="D16" s="362" t="s">
        <v>139</v>
      </c>
      <c r="E16" s="363" t="s">
        <v>135</v>
      </c>
      <c r="F16" s="364" t="s">
        <v>128</v>
      </c>
      <c r="G16" s="383" t="s">
        <v>64</v>
      </c>
      <c r="H16" s="366">
        <v>9</v>
      </c>
      <c r="I16" s="367">
        <v>0</v>
      </c>
      <c r="J16" s="368">
        <v>6</v>
      </c>
      <c r="K16" s="366">
        <v>5</v>
      </c>
      <c r="L16" s="367">
        <v>0</v>
      </c>
      <c r="M16" s="368">
        <v>2</v>
      </c>
      <c r="N16" s="366">
        <v>7</v>
      </c>
      <c r="O16" s="367">
        <v>1</v>
      </c>
      <c r="P16" s="368">
        <v>5</v>
      </c>
      <c r="Q16" s="366">
        <v>4</v>
      </c>
      <c r="R16" s="367">
        <v>3</v>
      </c>
      <c r="S16" s="368">
        <v>2</v>
      </c>
      <c r="T16" s="366">
        <v>4</v>
      </c>
      <c r="U16" s="367">
        <v>0</v>
      </c>
      <c r="V16" s="368">
        <v>4</v>
      </c>
      <c r="W16" s="366">
        <v>5</v>
      </c>
      <c r="X16" s="367">
        <v>1</v>
      </c>
      <c r="Y16" s="368">
        <v>4</v>
      </c>
      <c r="Z16" s="366">
        <v>5</v>
      </c>
      <c r="AA16" s="367">
        <v>1</v>
      </c>
      <c r="AB16" s="368">
        <v>4</v>
      </c>
      <c r="AC16" s="366">
        <v>11</v>
      </c>
      <c r="AD16" s="367">
        <v>0</v>
      </c>
      <c r="AE16" s="368">
        <v>1</v>
      </c>
      <c r="AF16" s="369">
        <v>5</v>
      </c>
      <c r="AG16" s="370">
        <v>0</v>
      </c>
      <c r="AH16" s="371">
        <v>4</v>
      </c>
      <c r="AI16" s="369">
        <v>6</v>
      </c>
      <c r="AJ16" s="370">
        <v>1</v>
      </c>
      <c r="AK16" s="371">
        <v>3</v>
      </c>
      <c r="AL16" s="369">
        <v>10</v>
      </c>
      <c r="AM16" s="370">
        <v>2</v>
      </c>
      <c r="AN16" s="371">
        <v>2</v>
      </c>
      <c r="AO16" s="369">
        <v>9</v>
      </c>
      <c r="AP16" s="370">
        <v>1</v>
      </c>
      <c r="AQ16" s="371">
        <v>1</v>
      </c>
      <c r="AR16" s="372">
        <f t="shared" si="0"/>
        <v>128</v>
      </c>
      <c r="AS16" s="373">
        <f t="shared" si="2"/>
        <v>80</v>
      </c>
      <c r="AT16" s="374">
        <f t="shared" si="4"/>
        <v>0.625</v>
      </c>
      <c r="AU16" s="375">
        <f t="shared" si="1"/>
        <v>10</v>
      </c>
      <c r="AV16" s="376">
        <f t="shared" si="5"/>
        <v>7.8125E-2</v>
      </c>
      <c r="AW16" s="377">
        <f t="shared" si="3"/>
        <v>38</v>
      </c>
      <c r="AX16" s="378">
        <f t="shared" si="6"/>
        <v>0.296875</v>
      </c>
      <c r="AY16" s="379">
        <f t="shared" si="7"/>
        <v>0.21108179419525067</v>
      </c>
      <c r="AZ16" s="359">
        <f t="shared" si="8"/>
        <v>2.6385224274406333E-2</v>
      </c>
      <c r="BA16" s="360">
        <f t="shared" si="9"/>
        <v>0.10026385224274406</v>
      </c>
      <c r="BB16" s="506">
        <f t="shared" si="10"/>
        <v>3.2487309644670052E-2</v>
      </c>
    </row>
    <row r="17" spans="1:54" ht="22.95" customHeight="1" x14ac:dyDescent="0.25">
      <c r="A17" s="309">
        <v>0</v>
      </c>
      <c r="B17" s="309">
        <v>0</v>
      </c>
      <c r="C17" s="361">
        <v>8</v>
      </c>
      <c r="D17" s="362" t="s">
        <v>140</v>
      </c>
      <c r="E17" s="363" t="s">
        <v>135</v>
      </c>
      <c r="F17" s="364" t="s">
        <v>128</v>
      </c>
      <c r="G17" s="365" t="s">
        <v>141</v>
      </c>
      <c r="H17" s="366">
        <v>0</v>
      </c>
      <c r="I17" s="367">
        <v>0</v>
      </c>
      <c r="J17" s="368">
        <v>0</v>
      </c>
      <c r="K17" s="366">
        <v>0</v>
      </c>
      <c r="L17" s="367">
        <v>0</v>
      </c>
      <c r="M17" s="368">
        <v>0</v>
      </c>
      <c r="N17" s="366">
        <v>0</v>
      </c>
      <c r="O17" s="367">
        <v>0</v>
      </c>
      <c r="P17" s="368">
        <v>0</v>
      </c>
      <c r="Q17" s="366">
        <v>0</v>
      </c>
      <c r="R17" s="367">
        <v>0</v>
      </c>
      <c r="S17" s="368">
        <v>0</v>
      </c>
      <c r="T17" s="366">
        <v>0</v>
      </c>
      <c r="U17" s="367">
        <v>0</v>
      </c>
      <c r="V17" s="368">
        <v>0</v>
      </c>
      <c r="W17" s="366">
        <v>0</v>
      </c>
      <c r="X17" s="367">
        <v>0</v>
      </c>
      <c r="Y17" s="368">
        <v>0</v>
      </c>
      <c r="Z17" s="366">
        <v>0</v>
      </c>
      <c r="AA17" s="367">
        <v>0</v>
      </c>
      <c r="AB17" s="368">
        <v>0</v>
      </c>
      <c r="AC17" s="366">
        <v>0</v>
      </c>
      <c r="AD17" s="367">
        <v>0</v>
      </c>
      <c r="AE17" s="368">
        <v>0</v>
      </c>
      <c r="AF17" s="369">
        <v>0</v>
      </c>
      <c r="AG17" s="370">
        <v>0</v>
      </c>
      <c r="AH17" s="371">
        <v>0</v>
      </c>
      <c r="AI17" s="369">
        <v>0</v>
      </c>
      <c r="AJ17" s="370">
        <v>0</v>
      </c>
      <c r="AK17" s="371">
        <v>0</v>
      </c>
      <c r="AL17" s="369">
        <v>0</v>
      </c>
      <c r="AM17" s="370">
        <v>0</v>
      </c>
      <c r="AN17" s="371">
        <v>0</v>
      </c>
      <c r="AO17" s="369">
        <v>0</v>
      </c>
      <c r="AP17" s="370">
        <v>0</v>
      </c>
      <c r="AQ17" s="371">
        <v>0</v>
      </c>
      <c r="AR17" s="372">
        <f t="shared" si="0"/>
        <v>0</v>
      </c>
      <c r="AS17" s="373">
        <f t="shared" si="2"/>
        <v>0</v>
      </c>
      <c r="AT17" s="374" t="e">
        <f t="shared" si="4"/>
        <v>#DIV/0!</v>
      </c>
      <c r="AU17" s="375">
        <f t="shared" si="1"/>
        <v>0</v>
      </c>
      <c r="AV17" s="376" t="e">
        <f t="shared" si="5"/>
        <v>#DIV/0!</v>
      </c>
      <c r="AW17" s="377">
        <f t="shared" si="3"/>
        <v>0</v>
      </c>
      <c r="AX17" s="378" t="e">
        <f t="shared" si="6"/>
        <v>#DIV/0!</v>
      </c>
      <c r="AY17" s="379">
        <f t="shared" si="7"/>
        <v>0</v>
      </c>
      <c r="AZ17" s="359">
        <f t="shared" si="8"/>
        <v>0</v>
      </c>
      <c r="BA17" s="360">
        <f t="shared" si="9"/>
        <v>0</v>
      </c>
      <c r="BB17" s="506">
        <f t="shared" si="10"/>
        <v>0</v>
      </c>
    </row>
    <row r="18" spans="1:54" ht="22.95" customHeight="1" x14ac:dyDescent="0.25">
      <c r="C18" s="361">
        <v>9</v>
      </c>
      <c r="D18" s="362" t="s">
        <v>142</v>
      </c>
      <c r="E18" s="363" t="s">
        <v>143</v>
      </c>
      <c r="F18" s="364" t="s">
        <v>144</v>
      </c>
      <c r="G18" s="365" t="s">
        <v>145</v>
      </c>
      <c r="H18" s="366">
        <v>0</v>
      </c>
      <c r="I18" s="367">
        <v>0</v>
      </c>
      <c r="J18" s="368">
        <v>0</v>
      </c>
      <c r="K18" s="366">
        <v>0</v>
      </c>
      <c r="L18" s="367">
        <v>0</v>
      </c>
      <c r="M18" s="368">
        <v>0</v>
      </c>
      <c r="N18" s="366">
        <v>0</v>
      </c>
      <c r="O18" s="367">
        <v>0</v>
      </c>
      <c r="P18" s="368">
        <v>0</v>
      </c>
      <c r="Q18" s="366">
        <v>0</v>
      </c>
      <c r="R18" s="367">
        <v>0</v>
      </c>
      <c r="S18" s="368">
        <v>0</v>
      </c>
      <c r="T18" s="366">
        <v>0</v>
      </c>
      <c r="U18" s="367">
        <v>0</v>
      </c>
      <c r="V18" s="368">
        <v>0</v>
      </c>
      <c r="W18" s="366">
        <v>0</v>
      </c>
      <c r="X18" s="367">
        <v>0</v>
      </c>
      <c r="Y18" s="368">
        <v>0</v>
      </c>
      <c r="Z18" s="366">
        <v>0</v>
      </c>
      <c r="AA18" s="367">
        <v>0</v>
      </c>
      <c r="AB18" s="368">
        <v>0</v>
      </c>
      <c r="AC18" s="366">
        <v>0</v>
      </c>
      <c r="AD18" s="367">
        <v>0</v>
      </c>
      <c r="AE18" s="368">
        <v>0</v>
      </c>
      <c r="AF18" s="369">
        <v>0</v>
      </c>
      <c r="AG18" s="370">
        <v>0</v>
      </c>
      <c r="AH18" s="371">
        <v>0</v>
      </c>
      <c r="AI18" s="369">
        <v>0</v>
      </c>
      <c r="AJ18" s="370">
        <v>0</v>
      </c>
      <c r="AK18" s="371">
        <v>0</v>
      </c>
      <c r="AL18" s="369">
        <v>0</v>
      </c>
      <c r="AM18" s="370">
        <v>0</v>
      </c>
      <c r="AN18" s="371">
        <v>0</v>
      </c>
      <c r="AO18" s="369">
        <v>0</v>
      </c>
      <c r="AP18" s="370">
        <v>0</v>
      </c>
      <c r="AQ18" s="371">
        <v>0</v>
      </c>
      <c r="AR18" s="372">
        <f t="shared" si="0"/>
        <v>0</v>
      </c>
      <c r="AS18" s="373">
        <f t="shared" si="2"/>
        <v>0</v>
      </c>
      <c r="AT18" s="374" t="e">
        <f t="shared" si="4"/>
        <v>#DIV/0!</v>
      </c>
      <c r="AU18" s="375">
        <f t="shared" si="1"/>
        <v>0</v>
      </c>
      <c r="AV18" s="376" t="e">
        <f t="shared" si="5"/>
        <v>#DIV/0!</v>
      </c>
      <c r="AW18" s="377">
        <f t="shared" si="3"/>
        <v>0</v>
      </c>
      <c r="AX18" s="378" t="e">
        <f t="shared" si="6"/>
        <v>#DIV/0!</v>
      </c>
      <c r="AY18" s="379">
        <f t="shared" si="7"/>
        <v>0</v>
      </c>
      <c r="AZ18" s="359">
        <f t="shared" si="8"/>
        <v>0</v>
      </c>
      <c r="BA18" s="360">
        <f t="shared" si="9"/>
        <v>0</v>
      </c>
      <c r="BB18" s="506">
        <f t="shared" si="10"/>
        <v>0</v>
      </c>
    </row>
    <row r="19" spans="1:54" ht="22.95" customHeight="1" x14ac:dyDescent="0.25">
      <c r="A19" s="309">
        <v>0</v>
      </c>
      <c r="B19" s="309">
        <v>0</v>
      </c>
      <c r="C19" s="361">
        <v>10</v>
      </c>
      <c r="D19" s="362" t="s">
        <v>146</v>
      </c>
      <c r="E19" s="363" t="s">
        <v>147</v>
      </c>
      <c r="F19" s="364" t="s">
        <v>148</v>
      </c>
      <c r="G19" s="365" t="s">
        <v>84</v>
      </c>
      <c r="H19" s="366">
        <v>0</v>
      </c>
      <c r="I19" s="367">
        <v>0</v>
      </c>
      <c r="J19" s="368">
        <v>1</v>
      </c>
      <c r="K19" s="366">
        <v>0</v>
      </c>
      <c r="L19" s="367">
        <v>0</v>
      </c>
      <c r="M19" s="368">
        <v>0</v>
      </c>
      <c r="N19" s="366">
        <v>0</v>
      </c>
      <c r="O19" s="367">
        <v>0</v>
      </c>
      <c r="P19" s="368">
        <v>0</v>
      </c>
      <c r="Q19" s="366">
        <v>0</v>
      </c>
      <c r="R19" s="367">
        <v>0</v>
      </c>
      <c r="S19" s="368">
        <v>2</v>
      </c>
      <c r="T19" s="366">
        <v>0</v>
      </c>
      <c r="U19" s="367">
        <v>0</v>
      </c>
      <c r="V19" s="368">
        <v>0</v>
      </c>
      <c r="W19" s="366">
        <v>0</v>
      </c>
      <c r="X19" s="367">
        <v>0</v>
      </c>
      <c r="Y19" s="368">
        <v>0</v>
      </c>
      <c r="Z19" s="366">
        <v>0</v>
      </c>
      <c r="AA19" s="367">
        <v>0</v>
      </c>
      <c r="AB19" s="368">
        <v>0</v>
      </c>
      <c r="AC19" s="366">
        <v>0</v>
      </c>
      <c r="AD19" s="367">
        <v>0</v>
      </c>
      <c r="AE19" s="368">
        <v>0</v>
      </c>
      <c r="AF19" s="369">
        <v>0</v>
      </c>
      <c r="AG19" s="370">
        <v>0</v>
      </c>
      <c r="AH19" s="371">
        <v>2</v>
      </c>
      <c r="AI19" s="369">
        <v>1</v>
      </c>
      <c r="AJ19" s="370">
        <v>0</v>
      </c>
      <c r="AK19" s="371">
        <v>0</v>
      </c>
      <c r="AL19" s="369">
        <v>1</v>
      </c>
      <c r="AM19" s="370">
        <v>0</v>
      </c>
      <c r="AN19" s="371">
        <v>0</v>
      </c>
      <c r="AO19" s="369">
        <v>0</v>
      </c>
      <c r="AP19" s="370">
        <v>0</v>
      </c>
      <c r="AQ19" s="371">
        <v>0</v>
      </c>
      <c r="AR19" s="372">
        <f t="shared" si="0"/>
        <v>7</v>
      </c>
      <c r="AS19" s="373">
        <f t="shared" si="2"/>
        <v>2</v>
      </c>
      <c r="AT19" s="374">
        <f t="shared" si="4"/>
        <v>0.2857142857142857</v>
      </c>
      <c r="AU19" s="375">
        <f t="shared" si="1"/>
        <v>0</v>
      </c>
      <c r="AV19" s="376">
        <f t="shared" si="5"/>
        <v>0</v>
      </c>
      <c r="AW19" s="377">
        <f t="shared" si="3"/>
        <v>5</v>
      </c>
      <c r="AX19" s="378">
        <f t="shared" si="6"/>
        <v>0.7142857142857143</v>
      </c>
      <c r="AY19" s="379">
        <f t="shared" si="7"/>
        <v>5.2770448548812663E-3</v>
      </c>
      <c r="AZ19" s="359">
        <f t="shared" si="8"/>
        <v>0</v>
      </c>
      <c r="BA19" s="360">
        <f t="shared" si="9"/>
        <v>1.3192612137203167E-2</v>
      </c>
      <c r="BB19" s="506">
        <f t="shared" si="10"/>
        <v>1.7766497461928934E-3</v>
      </c>
    </row>
    <row r="20" spans="1:54" ht="22.95" customHeight="1" x14ac:dyDescent="0.25">
      <c r="A20" s="309">
        <v>0</v>
      </c>
      <c r="B20" s="309">
        <v>0</v>
      </c>
      <c r="C20" s="361">
        <v>11</v>
      </c>
      <c r="D20" s="362" t="s">
        <v>149</v>
      </c>
      <c r="E20" s="363" t="s">
        <v>147</v>
      </c>
      <c r="F20" s="364" t="s">
        <v>148</v>
      </c>
      <c r="G20" s="383" t="s">
        <v>69</v>
      </c>
      <c r="H20" s="366">
        <v>0</v>
      </c>
      <c r="I20" s="367">
        <v>0</v>
      </c>
      <c r="J20" s="368">
        <v>0</v>
      </c>
      <c r="K20" s="366">
        <v>1</v>
      </c>
      <c r="L20" s="367">
        <v>1</v>
      </c>
      <c r="M20" s="368">
        <v>0</v>
      </c>
      <c r="N20" s="366">
        <v>0</v>
      </c>
      <c r="O20" s="367">
        <v>0</v>
      </c>
      <c r="P20" s="368">
        <v>3</v>
      </c>
      <c r="Q20" s="366">
        <v>1</v>
      </c>
      <c r="R20" s="367">
        <v>0</v>
      </c>
      <c r="S20" s="368">
        <v>0</v>
      </c>
      <c r="T20" s="366">
        <v>0</v>
      </c>
      <c r="U20" s="367">
        <v>1</v>
      </c>
      <c r="V20" s="368">
        <v>0</v>
      </c>
      <c r="W20" s="366">
        <v>1</v>
      </c>
      <c r="X20" s="367">
        <v>0</v>
      </c>
      <c r="Y20" s="368">
        <v>0</v>
      </c>
      <c r="Z20" s="366">
        <v>1</v>
      </c>
      <c r="AA20" s="367">
        <v>0</v>
      </c>
      <c r="AB20" s="368">
        <v>0</v>
      </c>
      <c r="AC20" s="366">
        <v>1</v>
      </c>
      <c r="AD20" s="367">
        <v>0</v>
      </c>
      <c r="AE20" s="368">
        <v>0</v>
      </c>
      <c r="AF20" s="369">
        <v>2</v>
      </c>
      <c r="AG20" s="370">
        <v>0</v>
      </c>
      <c r="AH20" s="371">
        <v>1</v>
      </c>
      <c r="AI20" s="369">
        <v>0</v>
      </c>
      <c r="AJ20" s="370">
        <v>0</v>
      </c>
      <c r="AK20" s="371">
        <v>0</v>
      </c>
      <c r="AL20" s="369">
        <v>0</v>
      </c>
      <c r="AM20" s="370">
        <v>0</v>
      </c>
      <c r="AN20" s="371">
        <v>0</v>
      </c>
      <c r="AO20" s="369">
        <v>0</v>
      </c>
      <c r="AP20" s="370">
        <v>0</v>
      </c>
      <c r="AQ20" s="371">
        <v>0</v>
      </c>
      <c r="AR20" s="372">
        <f t="shared" si="0"/>
        <v>13</v>
      </c>
      <c r="AS20" s="373">
        <f t="shared" si="2"/>
        <v>7</v>
      </c>
      <c r="AT20" s="374">
        <f t="shared" si="4"/>
        <v>0.53846153846153844</v>
      </c>
      <c r="AU20" s="375">
        <f t="shared" si="1"/>
        <v>2</v>
      </c>
      <c r="AV20" s="376">
        <f t="shared" si="5"/>
        <v>0.15384615384615385</v>
      </c>
      <c r="AW20" s="377">
        <f t="shared" si="3"/>
        <v>4</v>
      </c>
      <c r="AX20" s="378">
        <f t="shared" si="6"/>
        <v>0.30769230769230771</v>
      </c>
      <c r="AY20" s="379">
        <f t="shared" si="7"/>
        <v>1.8469656992084433E-2</v>
      </c>
      <c r="AZ20" s="359">
        <f t="shared" si="8"/>
        <v>5.2770448548812663E-3</v>
      </c>
      <c r="BA20" s="360">
        <f t="shared" si="9"/>
        <v>1.0554089709762533E-2</v>
      </c>
      <c r="BB20" s="506">
        <f t="shared" si="10"/>
        <v>3.299492385786802E-3</v>
      </c>
    </row>
    <row r="21" spans="1:54" ht="22.95" customHeight="1" x14ac:dyDescent="0.25">
      <c r="C21" s="361">
        <v>12</v>
      </c>
      <c r="D21" s="362" t="s">
        <v>150</v>
      </c>
      <c r="E21" s="363" t="s">
        <v>147</v>
      </c>
      <c r="F21" s="364" t="s">
        <v>148</v>
      </c>
      <c r="G21" s="383" t="s">
        <v>151</v>
      </c>
      <c r="H21" s="366">
        <v>0</v>
      </c>
      <c r="I21" s="367">
        <v>0</v>
      </c>
      <c r="J21" s="368">
        <v>0</v>
      </c>
      <c r="K21" s="366">
        <v>0</v>
      </c>
      <c r="L21" s="367">
        <v>1</v>
      </c>
      <c r="M21" s="368">
        <v>0</v>
      </c>
      <c r="N21" s="366">
        <v>0</v>
      </c>
      <c r="O21" s="367">
        <v>0</v>
      </c>
      <c r="P21" s="368">
        <v>0</v>
      </c>
      <c r="Q21" s="366">
        <v>1</v>
      </c>
      <c r="R21" s="367">
        <v>0</v>
      </c>
      <c r="S21" s="368">
        <v>0</v>
      </c>
      <c r="T21" s="366">
        <v>0</v>
      </c>
      <c r="U21" s="367">
        <v>0</v>
      </c>
      <c r="V21" s="368">
        <v>0</v>
      </c>
      <c r="W21" s="366">
        <v>1</v>
      </c>
      <c r="X21" s="367">
        <v>0</v>
      </c>
      <c r="Y21" s="368">
        <v>1</v>
      </c>
      <c r="Z21" s="366">
        <v>1</v>
      </c>
      <c r="AA21" s="367">
        <v>0</v>
      </c>
      <c r="AB21" s="368">
        <v>1</v>
      </c>
      <c r="AC21" s="366">
        <v>0</v>
      </c>
      <c r="AD21" s="367">
        <v>0</v>
      </c>
      <c r="AE21" s="368">
        <v>0</v>
      </c>
      <c r="AF21" s="369">
        <v>0</v>
      </c>
      <c r="AG21" s="370">
        <v>0</v>
      </c>
      <c r="AH21" s="371">
        <v>1</v>
      </c>
      <c r="AI21" s="369">
        <v>0</v>
      </c>
      <c r="AJ21" s="370">
        <v>1</v>
      </c>
      <c r="AK21" s="371">
        <v>0</v>
      </c>
      <c r="AL21" s="369">
        <v>1</v>
      </c>
      <c r="AM21" s="370">
        <v>1</v>
      </c>
      <c r="AN21" s="371">
        <v>0</v>
      </c>
      <c r="AO21" s="369">
        <v>0</v>
      </c>
      <c r="AP21" s="370">
        <v>0</v>
      </c>
      <c r="AQ21" s="371">
        <v>2</v>
      </c>
      <c r="AR21" s="372">
        <f t="shared" si="0"/>
        <v>12</v>
      </c>
      <c r="AS21" s="373">
        <f t="shared" si="2"/>
        <v>4</v>
      </c>
      <c r="AT21" s="374">
        <f t="shared" si="4"/>
        <v>0.33333333333333331</v>
      </c>
      <c r="AU21" s="375">
        <f t="shared" si="1"/>
        <v>3</v>
      </c>
      <c r="AV21" s="376">
        <f t="shared" si="5"/>
        <v>0.25</v>
      </c>
      <c r="AW21" s="377">
        <f t="shared" si="3"/>
        <v>5</v>
      </c>
      <c r="AX21" s="378">
        <f t="shared" si="6"/>
        <v>0.41666666666666669</v>
      </c>
      <c r="AY21" s="379">
        <f t="shared" si="7"/>
        <v>1.0554089709762533E-2</v>
      </c>
      <c r="AZ21" s="359">
        <f t="shared" si="8"/>
        <v>7.9155672823219003E-3</v>
      </c>
      <c r="BA21" s="360">
        <f t="shared" si="9"/>
        <v>1.3192612137203167E-2</v>
      </c>
      <c r="BB21" s="506">
        <f t="shared" si="10"/>
        <v>3.0456852791878172E-3</v>
      </c>
    </row>
    <row r="22" spans="1:54" ht="22.95" customHeight="1" x14ac:dyDescent="0.25">
      <c r="A22" s="309">
        <v>0</v>
      </c>
      <c r="B22" s="309">
        <v>0</v>
      </c>
      <c r="C22" s="361">
        <v>13</v>
      </c>
      <c r="D22" s="362" t="s">
        <v>152</v>
      </c>
      <c r="E22" s="363" t="s">
        <v>153</v>
      </c>
      <c r="F22" s="364" t="s">
        <v>144</v>
      </c>
      <c r="G22" s="365" t="s">
        <v>154</v>
      </c>
      <c r="H22" s="366">
        <v>0</v>
      </c>
      <c r="I22" s="367">
        <v>0</v>
      </c>
      <c r="J22" s="368">
        <v>0</v>
      </c>
      <c r="K22" s="366">
        <v>0</v>
      </c>
      <c r="L22" s="367">
        <v>0</v>
      </c>
      <c r="M22" s="368">
        <v>0</v>
      </c>
      <c r="N22" s="366">
        <v>0</v>
      </c>
      <c r="O22" s="367">
        <v>0</v>
      </c>
      <c r="P22" s="368">
        <v>0</v>
      </c>
      <c r="Q22" s="366">
        <v>1</v>
      </c>
      <c r="R22" s="367">
        <v>0</v>
      </c>
      <c r="S22" s="368">
        <v>0</v>
      </c>
      <c r="T22" s="366">
        <v>0</v>
      </c>
      <c r="U22" s="367">
        <v>0</v>
      </c>
      <c r="V22" s="368">
        <v>0</v>
      </c>
      <c r="W22" s="366">
        <v>1</v>
      </c>
      <c r="X22" s="367">
        <v>0</v>
      </c>
      <c r="Y22" s="368">
        <v>0</v>
      </c>
      <c r="Z22" s="366">
        <v>1</v>
      </c>
      <c r="AA22" s="367">
        <v>0</v>
      </c>
      <c r="AB22" s="368">
        <v>0</v>
      </c>
      <c r="AC22" s="366">
        <v>1</v>
      </c>
      <c r="AD22" s="367">
        <v>0</v>
      </c>
      <c r="AE22" s="368">
        <v>1</v>
      </c>
      <c r="AF22" s="369">
        <v>0</v>
      </c>
      <c r="AG22" s="370">
        <v>0</v>
      </c>
      <c r="AH22" s="371">
        <v>0</v>
      </c>
      <c r="AI22" s="369">
        <v>0</v>
      </c>
      <c r="AJ22" s="370">
        <v>0</v>
      </c>
      <c r="AK22" s="371">
        <v>0</v>
      </c>
      <c r="AL22" s="369">
        <v>0</v>
      </c>
      <c r="AM22" s="370">
        <v>0</v>
      </c>
      <c r="AN22" s="371">
        <v>0</v>
      </c>
      <c r="AO22" s="369">
        <v>0</v>
      </c>
      <c r="AP22" s="370">
        <v>0</v>
      </c>
      <c r="AQ22" s="371">
        <v>0</v>
      </c>
      <c r="AR22" s="372">
        <f t="shared" si="0"/>
        <v>5</v>
      </c>
      <c r="AS22" s="373">
        <f t="shared" si="2"/>
        <v>4</v>
      </c>
      <c r="AT22" s="374">
        <f t="shared" si="4"/>
        <v>0.8</v>
      </c>
      <c r="AU22" s="375">
        <f t="shared" si="1"/>
        <v>0</v>
      </c>
      <c r="AV22" s="376">
        <f t="shared" si="5"/>
        <v>0</v>
      </c>
      <c r="AW22" s="377">
        <f t="shared" si="3"/>
        <v>1</v>
      </c>
      <c r="AX22" s="378">
        <f t="shared" si="6"/>
        <v>0.2</v>
      </c>
      <c r="AY22" s="379">
        <f t="shared" si="7"/>
        <v>1.0554089709762533E-2</v>
      </c>
      <c r="AZ22" s="359">
        <f t="shared" si="8"/>
        <v>0</v>
      </c>
      <c r="BA22" s="360">
        <f t="shared" si="9"/>
        <v>2.6385224274406332E-3</v>
      </c>
      <c r="BB22" s="506">
        <f t="shared" si="10"/>
        <v>1.2690355329949238E-3</v>
      </c>
    </row>
    <row r="23" spans="1:54" ht="22.95" customHeight="1" x14ac:dyDescent="0.25">
      <c r="A23" s="309">
        <v>0</v>
      </c>
      <c r="B23" s="309">
        <v>0</v>
      </c>
      <c r="C23" s="361">
        <v>14</v>
      </c>
      <c r="D23" s="362" t="s">
        <v>155</v>
      </c>
      <c r="E23" s="363" t="s">
        <v>156</v>
      </c>
      <c r="F23" s="364" t="s">
        <v>124</v>
      </c>
      <c r="G23" s="365" t="s">
        <v>89</v>
      </c>
      <c r="H23" s="366">
        <v>3</v>
      </c>
      <c r="I23" s="367">
        <v>0</v>
      </c>
      <c r="J23" s="368">
        <v>2</v>
      </c>
      <c r="K23" s="366">
        <v>2</v>
      </c>
      <c r="L23" s="367">
        <v>0</v>
      </c>
      <c r="M23" s="368">
        <v>0</v>
      </c>
      <c r="N23" s="366">
        <v>3</v>
      </c>
      <c r="O23" s="367">
        <v>1</v>
      </c>
      <c r="P23" s="368">
        <v>2</v>
      </c>
      <c r="Q23" s="366">
        <v>2</v>
      </c>
      <c r="R23" s="367">
        <v>1</v>
      </c>
      <c r="S23" s="368">
        <v>0</v>
      </c>
      <c r="T23" s="366">
        <v>2</v>
      </c>
      <c r="U23" s="367">
        <v>1</v>
      </c>
      <c r="V23" s="368">
        <v>0</v>
      </c>
      <c r="W23" s="366">
        <v>4</v>
      </c>
      <c r="X23" s="367">
        <v>1</v>
      </c>
      <c r="Y23" s="368">
        <v>1</v>
      </c>
      <c r="Z23" s="366">
        <v>4</v>
      </c>
      <c r="AA23" s="367">
        <v>1</v>
      </c>
      <c r="AB23" s="368">
        <v>1</v>
      </c>
      <c r="AC23" s="366">
        <v>2</v>
      </c>
      <c r="AD23" s="367">
        <v>1</v>
      </c>
      <c r="AE23" s="368">
        <v>0</v>
      </c>
      <c r="AF23" s="369">
        <v>2</v>
      </c>
      <c r="AG23" s="370">
        <v>0</v>
      </c>
      <c r="AH23" s="371">
        <v>3</v>
      </c>
      <c r="AI23" s="369">
        <v>1</v>
      </c>
      <c r="AJ23" s="370">
        <v>4</v>
      </c>
      <c r="AK23" s="371">
        <v>0</v>
      </c>
      <c r="AL23" s="369">
        <v>4</v>
      </c>
      <c r="AM23" s="370">
        <v>0</v>
      </c>
      <c r="AN23" s="371">
        <v>0</v>
      </c>
      <c r="AO23" s="369">
        <v>1</v>
      </c>
      <c r="AP23" s="370">
        <v>1</v>
      </c>
      <c r="AQ23" s="371">
        <v>0</v>
      </c>
      <c r="AR23" s="372">
        <f t="shared" si="0"/>
        <v>50</v>
      </c>
      <c r="AS23" s="373">
        <f t="shared" si="2"/>
        <v>30</v>
      </c>
      <c r="AT23" s="374">
        <f t="shared" si="4"/>
        <v>0.6</v>
      </c>
      <c r="AU23" s="375">
        <f t="shared" si="1"/>
        <v>11</v>
      </c>
      <c r="AV23" s="376">
        <f t="shared" si="5"/>
        <v>0.22</v>
      </c>
      <c r="AW23" s="377">
        <f t="shared" si="3"/>
        <v>9</v>
      </c>
      <c r="AX23" s="378">
        <f t="shared" si="6"/>
        <v>0.18</v>
      </c>
      <c r="AY23" s="379">
        <f t="shared" si="7"/>
        <v>7.9155672823219003E-2</v>
      </c>
      <c r="AZ23" s="359">
        <f t="shared" si="8"/>
        <v>2.9023746701846966E-2</v>
      </c>
      <c r="BA23" s="360">
        <f t="shared" si="9"/>
        <v>2.3746701846965697E-2</v>
      </c>
      <c r="BB23" s="506">
        <f t="shared" si="10"/>
        <v>1.2690355329949238E-2</v>
      </c>
    </row>
    <row r="24" spans="1:54" ht="22.95" customHeight="1" x14ac:dyDescent="0.25">
      <c r="A24" s="309">
        <v>0</v>
      </c>
      <c r="B24" s="309">
        <v>0</v>
      </c>
      <c r="C24" s="361">
        <v>15</v>
      </c>
      <c r="D24" s="362" t="s">
        <v>157</v>
      </c>
      <c r="E24" s="363" t="s">
        <v>156</v>
      </c>
      <c r="F24" s="364" t="s">
        <v>124</v>
      </c>
      <c r="G24" s="383" t="s">
        <v>158</v>
      </c>
      <c r="H24" s="366">
        <v>0</v>
      </c>
      <c r="I24" s="367">
        <v>0</v>
      </c>
      <c r="J24" s="368">
        <v>1</v>
      </c>
      <c r="K24" s="366">
        <v>0</v>
      </c>
      <c r="L24" s="367">
        <v>1</v>
      </c>
      <c r="M24" s="368">
        <v>0</v>
      </c>
      <c r="N24" s="366">
        <v>1</v>
      </c>
      <c r="O24" s="367">
        <v>0</v>
      </c>
      <c r="P24" s="368">
        <v>0</v>
      </c>
      <c r="Q24" s="366">
        <v>0</v>
      </c>
      <c r="R24" s="367">
        <v>3</v>
      </c>
      <c r="S24" s="368">
        <v>1</v>
      </c>
      <c r="T24" s="366">
        <v>0</v>
      </c>
      <c r="U24" s="367">
        <v>1</v>
      </c>
      <c r="V24" s="368">
        <v>1</v>
      </c>
      <c r="W24" s="366">
        <v>1</v>
      </c>
      <c r="X24" s="367">
        <v>0</v>
      </c>
      <c r="Y24" s="368">
        <v>2</v>
      </c>
      <c r="Z24" s="366">
        <v>1</v>
      </c>
      <c r="AA24" s="367">
        <v>0</v>
      </c>
      <c r="AB24" s="368">
        <v>2</v>
      </c>
      <c r="AC24" s="366">
        <v>1</v>
      </c>
      <c r="AD24" s="367">
        <v>1</v>
      </c>
      <c r="AE24" s="368">
        <v>1</v>
      </c>
      <c r="AF24" s="369">
        <v>1</v>
      </c>
      <c r="AG24" s="370">
        <v>0</v>
      </c>
      <c r="AH24" s="371">
        <v>0</v>
      </c>
      <c r="AI24" s="369">
        <v>0</v>
      </c>
      <c r="AJ24" s="370">
        <v>3</v>
      </c>
      <c r="AK24" s="371">
        <v>1</v>
      </c>
      <c r="AL24" s="369">
        <v>2</v>
      </c>
      <c r="AM24" s="370">
        <v>0</v>
      </c>
      <c r="AN24" s="371">
        <v>0</v>
      </c>
      <c r="AO24" s="369">
        <v>0</v>
      </c>
      <c r="AP24" s="370">
        <v>0</v>
      </c>
      <c r="AQ24" s="371">
        <v>0</v>
      </c>
      <c r="AR24" s="372">
        <f t="shared" si="0"/>
        <v>25</v>
      </c>
      <c r="AS24" s="373">
        <f t="shared" si="2"/>
        <v>7</v>
      </c>
      <c r="AT24" s="374">
        <f t="shared" si="4"/>
        <v>0.28000000000000003</v>
      </c>
      <c r="AU24" s="375">
        <f t="shared" si="1"/>
        <v>9</v>
      </c>
      <c r="AV24" s="376">
        <f t="shared" si="5"/>
        <v>0.36</v>
      </c>
      <c r="AW24" s="377">
        <f t="shared" si="3"/>
        <v>9</v>
      </c>
      <c r="AX24" s="378">
        <f t="shared" si="6"/>
        <v>0.36</v>
      </c>
      <c r="AY24" s="379">
        <f t="shared" si="7"/>
        <v>1.8469656992084433E-2</v>
      </c>
      <c r="AZ24" s="359">
        <f t="shared" si="8"/>
        <v>2.3746701846965697E-2</v>
      </c>
      <c r="BA24" s="360">
        <f t="shared" si="9"/>
        <v>2.3746701846965697E-2</v>
      </c>
      <c r="BB24" s="506">
        <f t="shared" si="10"/>
        <v>6.3451776649746192E-3</v>
      </c>
    </row>
    <row r="25" spans="1:54" ht="22.95" customHeight="1" x14ac:dyDescent="0.25">
      <c r="A25" s="309">
        <v>0</v>
      </c>
      <c r="B25" s="309">
        <v>0</v>
      </c>
      <c r="C25" s="361">
        <v>16</v>
      </c>
      <c r="D25" s="362" t="s">
        <v>159</v>
      </c>
      <c r="E25" s="363" t="s">
        <v>156</v>
      </c>
      <c r="F25" s="364" t="s">
        <v>124</v>
      </c>
      <c r="G25" s="365" t="s">
        <v>160</v>
      </c>
      <c r="H25" s="366">
        <v>0</v>
      </c>
      <c r="I25" s="367">
        <v>0</v>
      </c>
      <c r="J25" s="368">
        <v>0</v>
      </c>
      <c r="K25" s="366">
        <v>0</v>
      </c>
      <c r="L25" s="367">
        <v>0</v>
      </c>
      <c r="M25" s="368">
        <v>0</v>
      </c>
      <c r="N25" s="366">
        <v>0</v>
      </c>
      <c r="O25" s="367">
        <v>0</v>
      </c>
      <c r="P25" s="368">
        <v>1</v>
      </c>
      <c r="Q25" s="366">
        <v>0</v>
      </c>
      <c r="R25" s="367">
        <v>0</v>
      </c>
      <c r="S25" s="368">
        <v>0</v>
      </c>
      <c r="T25" s="366">
        <v>0</v>
      </c>
      <c r="U25" s="367">
        <v>0</v>
      </c>
      <c r="V25" s="368">
        <v>0</v>
      </c>
      <c r="W25" s="366">
        <v>0</v>
      </c>
      <c r="X25" s="367">
        <v>0</v>
      </c>
      <c r="Y25" s="368">
        <v>0</v>
      </c>
      <c r="Z25" s="366">
        <v>0</v>
      </c>
      <c r="AA25" s="367">
        <v>0</v>
      </c>
      <c r="AB25" s="368">
        <v>0</v>
      </c>
      <c r="AC25" s="366">
        <v>0</v>
      </c>
      <c r="AD25" s="367">
        <v>0</v>
      </c>
      <c r="AE25" s="368">
        <v>1</v>
      </c>
      <c r="AF25" s="369">
        <v>0</v>
      </c>
      <c r="AG25" s="370">
        <v>0</v>
      </c>
      <c r="AH25" s="371">
        <v>0</v>
      </c>
      <c r="AI25" s="369">
        <v>0</v>
      </c>
      <c r="AJ25" s="370">
        <v>0</v>
      </c>
      <c r="AK25" s="371">
        <v>0</v>
      </c>
      <c r="AL25" s="369">
        <v>0</v>
      </c>
      <c r="AM25" s="370">
        <v>0</v>
      </c>
      <c r="AN25" s="371">
        <v>0</v>
      </c>
      <c r="AO25" s="369">
        <v>1</v>
      </c>
      <c r="AP25" s="370">
        <v>0</v>
      </c>
      <c r="AQ25" s="371">
        <v>0</v>
      </c>
      <c r="AR25" s="372">
        <f t="shared" si="0"/>
        <v>3</v>
      </c>
      <c r="AS25" s="373">
        <f t="shared" si="2"/>
        <v>1</v>
      </c>
      <c r="AT25" s="374">
        <f t="shared" si="4"/>
        <v>0.33333333333333331</v>
      </c>
      <c r="AU25" s="375">
        <f t="shared" si="1"/>
        <v>0</v>
      </c>
      <c r="AV25" s="376">
        <f t="shared" si="5"/>
        <v>0</v>
      </c>
      <c r="AW25" s="377">
        <f t="shared" si="3"/>
        <v>2</v>
      </c>
      <c r="AX25" s="378">
        <f t="shared" si="6"/>
        <v>0.66666666666666663</v>
      </c>
      <c r="AY25" s="379">
        <f t="shared" si="7"/>
        <v>2.6385224274406332E-3</v>
      </c>
      <c r="AZ25" s="359">
        <f t="shared" si="8"/>
        <v>0</v>
      </c>
      <c r="BA25" s="360">
        <f t="shared" si="9"/>
        <v>5.2770448548812663E-3</v>
      </c>
      <c r="BB25" s="506">
        <f t="shared" si="10"/>
        <v>7.614213197969543E-4</v>
      </c>
    </row>
    <row r="26" spans="1:54" ht="22.95" customHeight="1" x14ac:dyDescent="0.25">
      <c r="C26" s="361">
        <v>17</v>
      </c>
      <c r="D26" s="362" t="s">
        <v>161</v>
      </c>
      <c r="E26" s="363" t="s">
        <v>156</v>
      </c>
      <c r="F26" s="364" t="s">
        <v>124</v>
      </c>
      <c r="G26" s="365" t="s">
        <v>162</v>
      </c>
      <c r="H26" s="366">
        <v>0</v>
      </c>
      <c r="I26" s="367">
        <v>0</v>
      </c>
      <c r="J26" s="368">
        <v>0</v>
      </c>
      <c r="K26" s="366">
        <v>0</v>
      </c>
      <c r="L26" s="367">
        <v>0</v>
      </c>
      <c r="M26" s="368">
        <v>0</v>
      </c>
      <c r="N26" s="366">
        <v>0</v>
      </c>
      <c r="O26" s="367">
        <v>2</v>
      </c>
      <c r="P26" s="368">
        <v>3</v>
      </c>
      <c r="Q26" s="366">
        <v>0</v>
      </c>
      <c r="R26" s="367">
        <v>1</v>
      </c>
      <c r="S26" s="368">
        <v>1</v>
      </c>
      <c r="T26" s="366">
        <v>0</v>
      </c>
      <c r="U26" s="367">
        <v>0</v>
      </c>
      <c r="V26" s="368">
        <v>1</v>
      </c>
      <c r="W26" s="366">
        <v>0</v>
      </c>
      <c r="X26" s="367">
        <v>1</v>
      </c>
      <c r="Y26" s="368">
        <v>1</v>
      </c>
      <c r="Z26" s="366">
        <v>0</v>
      </c>
      <c r="AA26" s="367">
        <v>1</v>
      </c>
      <c r="AB26" s="368">
        <v>1</v>
      </c>
      <c r="AC26" s="366">
        <v>0</v>
      </c>
      <c r="AD26" s="367">
        <v>0</v>
      </c>
      <c r="AE26" s="368">
        <v>0</v>
      </c>
      <c r="AF26" s="369">
        <v>0</v>
      </c>
      <c r="AG26" s="370">
        <v>2</v>
      </c>
      <c r="AH26" s="371">
        <v>0</v>
      </c>
      <c r="AI26" s="369">
        <v>0</v>
      </c>
      <c r="AJ26" s="370">
        <v>0</v>
      </c>
      <c r="AK26" s="371">
        <v>0</v>
      </c>
      <c r="AL26" s="369">
        <v>0</v>
      </c>
      <c r="AM26" s="370">
        <v>0</v>
      </c>
      <c r="AN26" s="371">
        <v>1</v>
      </c>
      <c r="AO26" s="369">
        <v>0</v>
      </c>
      <c r="AP26" s="370">
        <v>0</v>
      </c>
      <c r="AQ26" s="371">
        <v>0</v>
      </c>
      <c r="AR26" s="372">
        <f t="shared" si="0"/>
        <v>15</v>
      </c>
      <c r="AS26" s="373">
        <f t="shared" si="2"/>
        <v>0</v>
      </c>
      <c r="AT26" s="374">
        <f t="shared" si="4"/>
        <v>0</v>
      </c>
      <c r="AU26" s="375">
        <f t="shared" si="1"/>
        <v>7</v>
      </c>
      <c r="AV26" s="376">
        <f t="shared" si="5"/>
        <v>0.46666666666666667</v>
      </c>
      <c r="AW26" s="377">
        <f t="shared" si="3"/>
        <v>8</v>
      </c>
      <c r="AX26" s="378">
        <f t="shared" si="6"/>
        <v>0.53333333333333333</v>
      </c>
      <c r="AY26" s="379">
        <f t="shared" si="7"/>
        <v>0</v>
      </c>
      <c r="AZ26" s="359">
        <f t="shared" si="8"/>
        <v>1.8469656992084433E-2</v>
      </c>
      <c r="BA26" s="360">
        <f t="shared" si="9"/>
        <v>2.1108179419525065E-2</v>
      </c>
      <c r="BB26" s="506">
        <f t="shared" si="10"/>
        <v>3.8071065989847717E-3</v>
      </c>
    </row>
    <row r="27" spans="1:54" ht="22.95" customHeight="1" thickBot="1" x14ac:dyDescent="0.3">
      <c r="A27" s="309">
        <v>0</v>
      </c>
      <c r="B27" s="309">
        <v>0</v>
      </c>
      <c r="C27" s="384">
        <v>18</v>
      </c>
      <c r="D27" s="385" t="s">
        <v>163</v>
      </c>
      <c r="E27" s="386" t="s">
        <v>156</v>
      </c>
      <c r="F27" s="387" t="s">
        <v>124</v>
      </c>
      <c r="G27" s="388" t="s">
        <v>164</v>
      </c>
      <c r="H27" s="389">
        <v>0</v>
      </c>
      <c r="I27" s="390">
        <v>0</v>
      </c>
      <c r="J27" s="391">
        <v>0</v>
      </c>
      <c r="K27" s="389">
        <v>0</v>
      </c>
      <c r="L27" s="390">
        <v>0</v>
      </c>
      <c r="M27" s="391">
        <v>0</v>
      </c>
      <c r="N27" s="389">
        <v>0</v>
      </c>
      <c r="O27" s="390">
        <v>0</v>
      </c>
      <c r="P27" s="391">
        <v>0</v>
      </c>
      <c r="Q27" s="389">
        <v>0</v>
      </c>
      <c r="R27" s="390">
        <v>0</v>
      </c>
      <c r="S27" s="391">
        <v>0</v>
      </c>
      <c r="T27" s="389">
        <v>0</v>
      </c>
      <c r="U27" s="390">
        <v>0</v>
      </c>
      <c r="V27" s="391">
        <v>0</v>
      </c>
      <c r="W27" s="389">
        <v>0</v>
      </c>
      <c r="X27" s="390">
        <v>0</v>
      </c>
      <c r="Y27" s="391">
        <v>0</v>
      </c>
      <c r="Z27" s="389">
        <v>0</v>
      </c>
      <c r="AA27" s="390">
        <v>0</v>
      </c>
      <c r="AB27" s="391">
        <v>0</v>
      </c>
      <c r="AC27" s="389">
        <v>0</v>
      </c>
      <c r="AD27" s="390">
        <v>0</v>
      </c>
      <c r="AE27" s="391">
        <v>0</v>
      </c>
      <c r="AF27" s="392">
        <v>0</v>
      </c>
      <c r="AG27" s="393">
        <v>0</v>
      </c>
      <c r="AH27" s="394">
        <v>0</v>
      </c>
      <c r="AI27" s="392">
        <v>0</v>
      </c>
      <c r="AJ27" s="393">
        <v>0</v>
      </c>
      <c r="AK27" s="394">
        <v>0</v>
      </c>
      <c r="AL27" s="392">
        <v>0</v>
      </c>
      <c r="AM27" s="393">
        <v>0</v>
      </c>
      <c r="AN27" s="394">
        <v>0</v>
      </c>
      <c r="AO27" s="392">
        <v>0</v>
      </c>
      <c r="AP27" s="393">
        <v>0</v>
      </c>
      <c r="AQ27" s="394">
        <v>0</v>
      </c>
      <c r="AR27" s="395">
        <f t="shared" si="0"/>
        <v>0</v>
      </c>
      <c r="AS27" s="396">
        <f t="shared" si="2"/>
        <v>0</v>
      </c>
      <c r="AT27" s="374" t="e">
        <f t="shared" si="4"/>
        <v>#DIV/0!</v>
      </c>
      <c r="AU27" s="397">
        <f t="shared" si="1"/>
        <v>0</v>
      </c>
      <c r="AV27" s="376" t="e">
        <f t="shared" si="5"/>
        <v>#DIV/0!</v>
      </c>
      <c r="AW27" s="398">
        <f t="shared" si="3"/>
        <v>0</v>
      </c>
      <c r="AX27" s="378" t="e">
        <f t="shared" si="6"/>
        <v>#DIV/0!</v>
      </c>
      <c r="AY27" s="399">
        <f>AS27/SUM($AR$10:$AR$27)</f>
        <v>0</v>
      </c>
      <c r="AZ27" s="400">
        <f>AU27/SUM($AR$10:$AR$27)</f>
        <v>0</v>
      </c>
      <c r="BA27" s="401">
        <f>AW27/SUM($AR$10:$AR$27)</f>
        <v>0</v>
      </c>
      <c r="BB27" s="507">
        <f t="shared" si="10"/>
        <v>0</v>
      </c>
    </row>
    <row r="28" spans="1:54" ht="22.95" customHeight="1" x14ac:dyDescent="0.25">
      <c r="C28" s="340">
        <v>19</v>
      </c>
      <c r="D28" s="341" t="s">
        <v>165</v>
      </c>
      <c r="E28" s="342" t="s">
        <v>166</v>
      </c>
      <c r="F28" s="402" t="s">
        <v>167</v>
      </c>
      <c r="G28" s="403" t="s">
        <v>168</v>
      </c>
      <c r="H28" s="404">
        <v>0</v>
      </c>
      <c r="I28" s="405">
        <v>0</v>
      </c>
      <c r="J28" s="406">
        <v>0</v>
      </c>
      <c r="K28" s="404">
        <v>0</v>
      </c>
      <c r="L28" s="405">
        <v>0</v>
      </c>
      <c r="M28" s="406">
        <v>0</v>
      </c>
      <c r="N28" s="404">
        <v>0</v>
      </c>
      <c r="O28" s="405">
        <v>0</v>
      </c>
      <c r="P28" s="406">
        <v>0</v>
      </c>
      <c r="Q28" s="404">
        <v>0</v>
      </c>
      <c r="R28" s="405">
        <v>0</v>
      </c>
      <c r="S28" s="406">
        <v>0</v>
      </c>
      <c r="T28" s="404">
        <v>0</v>
      </c>
      <c r="U28" s="405">
        <v>0</v>
      </c>
      <c r="V28" s="406">
        <v>0</v>
      </c>
      <c r="W28" s="404">
        <v>0</v>
      </c>
      <c r="X28" s="405">
        <v>0</v>
      </c>
      <c r="Y28" s="406">
        <v>0</v>
      </c>
      <c r="Z28" s="404">
        <v>0</v>
      </c>
      <c r="AA28" s="405">
        <v>0</v>
      </c>
      <c r="AB28" s="406">
        <v>0</v>
      </c>
      <c r="AC28" s="404">
        <v>0</v>
      </c>
      <c r="AD28" s="405">
        <v>0</v>
      </c>
      <c r="AE28" s="406">
        <v>0</v>
      </c>
      <c r="AF28" s="407">
        <v>0</v>
      </c>
      <c r="AG28" s="408">
        <v>0</v>
      </c>
      <c r="AH28" s="409">
        <v>0</v>
      </c>
      <c r="AI28" s="407">
        <v>0</v>
      </c>
      <c r="AJ28" s="408">
        <v>0</v>
      </c>
      <c r="AK28" s="409">
        <v>0</v>
      </c>
      <c r="AL28" s="407">
        <v>0</v>
      </c>
      <c r="AM28" s="408">
        <v>0</v>
      </c>
      <c r="AN28" s="409">
        <v>0</v>
      </c>
      <c r="AO28" s="407">
        <v>0</v>
      </c>
      <c r="AP28" s="408">
        <v>0</v>
      </c>
      <c r="AQ28" s="409">
        <v>0</v>
      </c>
      <c r="AR28" s="410">
        <f t="shared" si="0"/>
        <v>0</v>
      </c>
      <c r="AS28" s="352">
        <f t="shared" si="2"/>
        <v>0</v>
      </c>
      <c r="AT28" s="353" t="e">
        <f t="shared" si="4"/>
        <v>#DIV/0!</v>
      </c>
      <c r="AU28" s="354">
        <f t="shared" si="1"/>
        <v>0</v>
      </c>
      <c r="AV28" s="355" t="e">
        <f t="shared" si="5"/>
        <v>#DIV/0!</v>
      </c>
      <c r="AW28" s="356">
        <f t="shared" si="3"/>
        <v>0</v>
      </c>
      <c r="AX28" s="357" t="e">
        <f t="shared" si="6"/>
        <v>#DIV/0!</v>
      </c>
      <c r="AY28" s="358">
        <f t="shared" ref="AY28:AY70" si="11">AS28/SUM($AR$28:$AR$113)</f>
        <v>0</v>
      </c>
      <c r="AZ28" s="359">
        <f t="shared" ref="AZ28:AZ70" si="12">AU28/SUM($AR$28:$AR$113)</f>
        <v>0</v>
      </c>
      <c r="BA28" s="360">
        <f t="shared" ref="BA28:BA85" si="13">AW28/SUM($AR$28:$AR$113)</f>
        <v>0</v>
      </c>
      <c r="BB28" s="506">
        <f t="shared" si="10"/>
        <v>0</v>
      </c>
    </row>
    <row r="29" spans="1:54" ht="22.95" customHeight="1" x14ac:dyDescent="0.25">
      <c r="C29" s="361">
        <v>20</v>
      </c>
      <c r="D29" s="362" t="s">
        <v>169</v>
      </c>
      <c r="E29" s="363" t="s">
        <v>170</v>
      </c>
      <c r="F29" s="364" t="s">
        <v>128</v>
      </c>
      <c r="G29" s="411" t="s">
        <v>171</v>
      </c>
      <c r="H29" s="366">
        <v>0</v>
      </c>
      <c r="I29" s="367">
        <v>0</v>
      </c>
      <c r="J29" s="368">
        <v>0</v>
      </c>
      <c r="K29" s="366">
        <v>0</v>
      </c>
      <c r="L29" s="367">
        <v>1</v>
      </c>
      <c r="M29" s="368">
        <v>0</v>
      </c>
      <c r="N29" s="366">
        <v>0</v>
      </c>
      <c r="O29" s="367">
        <v>0</v>
      </c>
      <c r="P29" s="368">
        <v>1</v>
      </c>
      <c r="Q29" s="366">
        <v>0</v>
      </c>
      <c r="R29" s="367">
        <v>0</v>
      </c>
      <c r="S29" s="368">
        <v>0</v>
      </c>
      <c r="T29" s="366">
        <v>0</v>
      </c>
      <c r="U29" s="367">
        <v>0</v>
      </c>
      <c r="V29" s="368">
        <v>0</v>
      </c>
      <c r="W29" s="366">
        <v>0</v>
      </c>
      <c r="X29" s="367">
        <v>0</v>
      </c>
      <c r="Y29" s="368">
        <v>0</v>
      </c>
      <c r="Z29" s="366">
        <v>0</v>
      </c>
      <c r="AA29" s="367">
        <v>0</v>
      </c>
      <c r="AB29" s="368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69">
        <v>0</v>
      </c>
      <c r="AJ29" s="370">
        <v>0</v>
      </c>
      <c r="AK29" s="371">
        <v>0</v>
      </c>
      <c r="AL29" s="369">
        <v>0</v>
      </c>
      <c r="AM29" s="370">
        <v>0</v>
      </c>
      <c r="AN29" s="371">
        <v>0</v>
      </c>
      <c r="AO29" s="369">
        <v>0</v>
      </c>
      <c r="AP29" s="370">
        <v>0</v>
      </c>
      <c r="AQ29" s="371">
        <v>0</v>
      </c>
      <c r="AR29" s="372">
        <f t="shared" si="0"/>
        <v>2</v>
      </c>
      <c r="AS29" s="373">
        <f t="shared" si="2"/>
        <v>0</v>
      </c>
      <c r="AT29" s="374">
        <f t="shared" si="4"/>
        <v>0</v>
      </c>
      <c r="AU29" s="375">
        <f t="shared" si="1"/>
        <v>1</v>
      </c>
      <c r="AV29" s="376">
        <f t="shared" si="5"/>
        <v>0.5</v>
      </c>
      <c r="AW29" s="377">
        <f t="shared" si="3"/>
        <v>1</v>
      </c>
      <c r="AX29" s="378">
        <f t="shared" si="6"/>
        <v>0.5</v>
      </c>
      <c r="AY29" s="379">
        <f t="shared" si="11"/>
        <v>0</v>
      </c>
      <c r="AZ29" s="359">
        <f t="shared" si="12"/>
        <v>2.8081999438360012E-4</v>
      </c>
      <c r="BA29" s="360">
        <f t="shared" si="13"/>
        <v>2.8081999438360012E-4</v>
      </c>
      <c r="BB29" s="506">
        <f t="shared" si="10"/>
        <v>5.0761421319796957E-4</v>
      </c>
    </row>
    <row r="30" spans="1:54" ht="22.95" customHeight="1" x14ac:dyDescent="0.25">
      <c r="C30" s="361">
        <v>21</v>
      </c>
      <c r="D30" s="362" t="s">
        <v>172</v>
      </c>
      <c r="E30" s="363" t="s">
        <v>173</v>
      </c>
      <c r="F30" s="364" t="s">
        <v>174</v>
      </c>
      <c r="G30" s="365" t="s">
        <v>73</v>
      </c>
      <c r="H30" s="366">
        <v>1</v>
      </c>
      <c r="I30" s="367">
        <v>0</v>
      </c>
      <c r="J30" s="368">
        <v>1</v>
      </c>
      <c r="K30" s="366">
        <v>0</v>
      </c>
      <c r="L30" s="367">
        <v>0</v>
      </c>
      <c r="M30" s="368">
        <v>0</v>
      </c>
      <c r="N30" s="366">
        <v>0</v>
      </c>
      <c r="O30" s="367">
        <v>0</v>
      </c>
      <c r="P30" s="368">
        <v>1</v>
      </c>
      <c r="Q30" s="366">
        <v>0</v>
      </c>
      <c r="R30" s="367">
        <v>0</v>
      </c>
      <c r="S30" s="368">
        <v>0</v>
      </c>
      <c r="T30" s="366">
        <v>1</v>
      </c>
      <c r="U30" s="367">
        <v>0</v>
      </c>
      <c r="V30" s="368">
        <v>0</v>
      </c>
      <c r="W30" s="366">
        <v>0</v>
      </c>
      <c r="X30" s="367">
        <v>0</v>
      </c>
      <c r="Y30" s="368">
        <v>2</v>
      </c>
      <c r="Z30" s="366">
        <v>0</v>
      </c>
      <c r="AA30" s="367">
        <v>0</v>
      </c>
      <c r="AB30" s="368">
        <v>2</v>
      </c>
      <c r="AC30" s="366">
        <v>0</v>
      </c>
      <c r="AD30" s="367">
        <v>0</v>
      </c>
      <c r="AE30" s="368">
        <v>0</v>
      </c>
      <c r="AF30" s="369">
        <v>0</v>
      </c>
      <c r="AG30" s="370">
        <v>0</v>
      </c>
      <c r="AH30" s="371">
        <v>0</v>
      </c>
      <c r="AI30" s="369">
        <v>0</v>
      </c>
      <c r="AJ30" s="370">
        <v>0</v>
      </c>
      <c r="AK30" s="371">
        <v>0</v>
      </c>
      <c r="AL30" s="369">
        <v>1</v>
      </c>
      <c r="AM30" s="370">
        <v>0</v>
      </c>
      <c r="AN30" s="371">
        <v>0</v>
      </c>
      <c r="AO30" s="369">
        <v>1</v>
      </c>
      <c r="AP30" s="370">
        <v>0</v>
      </c>
      <c r="AQ30" s="371">
        <v>0</v>
      </c>
      <c r="AR30" s="372">
        <f t="shared" si="0"/>
        <v>10</v>
      </c>
      <c r="AS30" s="373">
        <f t="shared" si="2"/>
        <v>4</v>
      </c>
      <c r="AT30" s="374">
        <f t="shared" si="4"/>
        <v>0.4</v>
      </c>
      <c r="AU30" s="375">
        <f t="shared" si="1"/>
        <v>0</v>
      </c>
      <c r="AV30" s="376">
        <f t="shared" si="5"/>
        <v>0</v>
      </c>
      <c r="AW30" s="377">
        <f t="shared" si="3"/>
        <v>6</v>
      </c>
      <c r="AX30" s="378">
        <f t="shared" si="6"/>
        <v>0.6</v>
      </c>
      <c r="AY30" s="379">
        <f t="shared" si="11"/>
        <v>1.1232799775344005E-3</v>
      </c>
      <c r="AZ30" s="359">
        <f t="shared" si="12"/>
        <v>0</v>
      </c>
      <c r="BA30" s="360">
        <f t="shared" si="13"/>
        <v>1.6849199663016006E-3</v>
      </c>
      <c r="BB30" s="506">
        <f t="shared" si="10"/>
        <v>2.5380710659898475E-3</v>
      </c>
    </row>
    <row r="31" spans="1:54" ht="22.95" customHeight="1" x14ac:dyDescent="0.25">
      <c r="C31" s="361">
        <v>22</v>
      </c>
      <c r="D31" s="362" t="s">
        <v>175</v>
      </c>
      <c r="E31" s="363" t="s">
        <v>176</v>
      </c>
      <c r="F31" s="364" t="s">
        <v>167</v>
      </c>
      <c r="G31" s="365" t="s">
        <v>177</v>
      </c>
      <c r="H31" s="366">
        <v>2</v>
      </c>
      <c r="I31" s="367">
        <v>1</v>
      </c>
      <c r="J31" s="368">
        <v>0</v>
      </c>
      <c r="K31" s="366">
        <v>0</v>
      </c>
      <c r="L31" s="367">
        <v>0</v>
      </c>
      <c r="M31" s="368">
        <v>0</v>
      </c>
      <c r="N31" s="366">
        <v>0</v>
      </c>
      <c r="O31" s="367">
        <v>0</v>
      </c>
      <c r="P31" s="368">
        <v>0</v>
      </c>
      <c r="Q31" s="366">
        <v>2</v>
      </c>
      <c r="R31" s="367">
        <v>0</v>
      </c>
      <c r="S31" s="368">
        <v>1</v>
      </c>
      <c r="T31" s="366">
        <v>0</v>
      </c>
      <c r="U31" s="367">
        <v>0</v>
      </c>
      <c r="V31" s="368">
        <v>0</v>
      </c>
      <c r="W31" s="366">
        <v>4</v>
      </c>
      <c r="X31" s="367">
        <v>3</v>
      </c>
      <c r="Y31" s="368">
        <v>1</v>
      </c>
      <c r="Z31" s="366">
        <v>4</v>
      </c>
      <c r="AA31" s="367">
        <v>3</v>
      </c>
      <c r="AB31" s="368">
        <v>1</v>
      </c>
      <c r="AC31" s="366">
        <v>2</v>
      </c>
      <c r="AD31" s="367">
        <v>0</v>
      </c>
      <c r="AE31" s="368">
        <v>0</v>
      </c>
      <c r="AF31" s="369">
        <v>1</v>
      </c>
      <c r="AG31" s="370">
        <v>1</v>
      </c>
      <c r="AH31" s="371">
        <v>0</v>
      </c>
      <c r="AI31" s="369">
        <v>2</v>
      </c>
      <c r="AJ31" s="370">
        <v>1</v>
      </c>
      <c r="AK31" s="371">
        <v>0</v>
      </c>
      <c r="AL31" s="369">
        <v>2</v>
      </c>
      <c r="AM31" s="370">
        <v>0</v>
      </c>
      <c r="AN31" s="371">
        <v>0</v>
      </c>
      <c r="AO31" s="369">
        <v>0</v>
      </c>
      <c r="AP31" s="370">
        <v>0</v>
      </c>
      <c r="AQ31" s="371">
        <v>0</v>
      </c>
      <c r="AR31" s="372">
        <f t="shared" si="0"/>
        <v>31</v>
      </c>
      <c r="AS31" s="373">
        <f t="shared" si="2"/>
        <v>19</v>
      </c>
      <c r="AT31" s="374">
        <f t="shared" si="4"/>
        <v>0.61290322580645162</v>
      </c>
      <c r="AU31" s="375">
        <f t="shared" si="1"/>
        <v>9</v>
      </c>
      <c r="AV31" s="376">
        <f t="shared" si="5"/>
        <v>0.29032258064516131</v>
      </c>
      <c r="AW31" s="377">
        <f t="shared" si="3"/>
        <v>3</v>
      </c>
      <c r="AX31" s="378">
        <f t="shared" si="6"/>
        <v>9.6774193548387094E-2</v>
      </c>
      <c r="AY31" s="379">
        <f t="shared" si="11"/>
        <v>5.3355798932884025E-3</v>
      </c>
      <c r="AZ31" s="359">
        <f t="shared" si="12"/>
        <v>2.527379949452401E-3</v>
      </c>
      <c r="BA31" s="360">
        <f t="shared" si="13"/>
        <v>8.4245998315080029E-4</v>
      </c>
      <c r="BB31" s="506">
        <f t="shared" si="10"/>
        <v>7.8680203045685283E-3</v>
      </c>
    </row>
    <row r="32" spans="1:54" ht="22.95" customHeight="1" x14ac:dyDescent="0.25">
      <c r="C32" s="361">
        <v>23</v>
      </c>
      <c r="D32" s="362" t="s">
        <v>178</v>
      </c>
      <c r="E32" s="363" t="s">
        <v>123</v>
      </c>
      <c r="F32" s="364" t="s">
        <v>124</v>
      </c>
      <c r="G32" s="383" t="s">
        <v>65</v>
      </c>
      <c r="H32" s="366">
        <v>0</v>
      </c>
      <c r="I32" s="367">
        <v>0</v>
      </c>
      <c r="J32" s="368">
        <v>3</v>
      </c>
      <c r="K32" s="366">
        <v>1</v>
      </c>
      <c r="L32" s="367">
        <v>1</v>
      </c>
      <c r="M32" s="368">
        <v>7</v>
      </c>
      <c r="N32" s="366">
        <v>2</v>
      </c>
      <c r="O32" s="367">
        <v>1</v>
      </c>
      <c r="P32" s="368">
        <v>3</v>
      </c>
      <c r="Q32" s="366">
        <v>1</v>
      </c>
      <c r="R32" s="367">
        <v>0</v>
      </c>
      <c r="S32" s="368">
        <v>1</v>
      </c>
      <c r="T32" s="366">
        <v>0</v>
      </c>
      <c r="U32" s="367">
        <v>0</v>
      </c>
      <c r="V32" s="368">
        <v>2</v>
      </c>
      <c r="W32" s="366">
        <v>2</v>
      </c>
      <c r="X32" s="367">
        <v>1</v>
      </c>
      <c r="Y32" s="368">
        <v>2</v>
      </c>
      <c r="Z32" s="366">
        <v>2</v>
      </c>
      <c r="AA32" s="367">
        <v>1</v>
      </c>
      <c r="AB32" s="368">
        <v>2</v>
      </c>
      <c r="AC32" s="366">
        <v>1</v>
      </c>
      <c r="AD32" s="367">
        <v>2</v>
      </c>
      <c r="AE32" s="368">
        <v>0</v>
      </c>
      <c r="AF32" s="369">
        <v>2</v>
      </c>
      <c r="AG32" s="370">
        <v>3</v>
      </c>
      <c r="AH32" s="371">
        <v>3</v>
      </c>
      <c r="AI32" s="369">
        <v>1</v>
      </c>
      <c r="AJ32" s="370">
        <v>0</v>
      </c>
      <c r="AK32" s="371">
        <v>1</v>
      </c>
      <c r="AL32" s="369">
        <v>2</v>
      </c>
      <c r="AM32" s="370">
        <v>1</v>
      </c>
      <c r="AN32" s="371">
        <v>0</v>
      </c>
      <c r="AO32" s="369">
        <v>0</v>
      </c>
      <c r="AP32" s="370">
        <v>0</v>
      </c>
      <c r="AQ32" s="371">
        <v>0</v>
      </c>
      <c r="AR32" s="372">
        <f t="shared" si="0"/>
        <v>48</v>
      </c>
      <c r="AS32" s="373">
        <f t="shared" si="2"/>
        <v>14</v>
      </c>
      <c r="AT32" s="374">
        <f t="shared" si="4"/>
        <v>0.29166666666666669</v>
      </c>
      <c r="AU32" s="375">
        <f t="shared" si="1"/>
        <v>10</v>
      </c>
      <c r="AV32" s="376">
        <f t="shared" si="5"/>
        <v>0.20833333333333334</v>
      </c>
      <c r="AW32" s="377">
        <f t="shared" si="3"/>
        <v>24</v>
      </c>
      <c r="AX32" s="378">
        <f t="shared" si="6"/>
        <v>0.5</v>
      </c>
      <c r="AY32" s="379">
        <f t="shared" si="11"/>
        <v>3.9314799213704017E-3</v>
      </c>
      <c r="AZ32" s="359">
        <f t="shared" si="12"/>
        <v>2.808199943836001E-3</v>
      </c>
      <c r="BA32" s="360">
        <f t="shared" si="13"/>
        <v>6.7396798652064023E-3</v>
      </c>
      <c r="BB32" s="506">
        <f t="shared" si="10"/>
        <v>1.2182741116751269E-2</v>
      </c>
    </row>
    <row r="33" spans="1:54" ht="22.95" customHeight="1" x14ac:dyDescent="0.25">
      <c r="A33" s="309">
        <v>0</v>
      </c>
      <c r="B33" s="309">
        <v>0</v>
      </c>
      <c r="C33" s="361">
        <v>24</v>
      </c>
      <c r="D33" s="362" t="s">
        <v>179</v>
      </c>
      <c r="E33" s="363" t="s">
        <v>123</v>
      </c>
      <c r="F33" s="364" t="s">
        <v>124</v>
      </c>
      <c r="G33" s="383" t="s">
        <v>76</v>
      </c>
      <c r="H33" s="366">
        <v>0</v>
      </c>
      <c r="I33" s="367">
        <v>0</v>
      </c>
      <c r="J33" s="368">
        <v>0</v>
      </c>
      <c r="K33" s="366">
        <v>0</v>
      </c>
      <c r="L33" s="367">
        <v>2</v>
      </c>
      <c r="M33" s="368">
        <v>0</v>
      </c>
      <c r="N33" s="366">
        <v>3</v>
      </c>
      <c r="O33" s="367">
        <v>1</v>
      </c>
      <c r="P33" s="368">
        <v>2</v>
      </c>
      <c r="Q33" s="366">
        <v>1</v>
      </c>
      <c r="R33" s="367">
        <v>0</v>
      </c>
      <c r="S33" s="368">
        <v>1</v>
      </c>
      <c r="T33" s="366">
        <v>2</v>
      </c>
      <c r="U33" s="367">
        <v>1</v>
      </c>
      <c r="V33" s="368">
        <v>3</v>
      </c>
      <c r="W33" s="366">
        <v>1</v>
      </c>
      <c r="X33" s="367">
        <v>0</v>
      </c>
      <c r="Y33" s="368">
        <v>1</v>
      </c>
      <c r="Z33" s="366">
        <v>1</v>
      </c>
      <c r="AA33" s="367">
        <v>0</v>
      </c>
      <c r="AB33" s="368">
        <v>1</v>
      </c>
      <c r="AC33" s="366">
        <v>3</v>
      </c>
      <c r="AD33" s="367">
        <v>0</v>
      </c>
      <c r="AE33" s="368">
        <v>1</v>
      </c>
      <c r="AF33" s="369">
        <v>0</v>
      </c>
      <c r="AG33" s="370">
        <v>0</v>
      </c>
      <c r="AH33" s="371">
        <v>1</v>
      </c>
      <c r="AI33" s="369">
        <v>0</v>
      </c>
      <c r="AJ33" s="370">
        <v>0</v>
      </c>
      <c r="AK33" s="371">
        <v>0</v>
      </c>
      <c r="AL33" s="369">
        <v>0</v>
      </c>
      <c r="AM33" s="370">
        <v>0</v>
      </c>
      <c r="AN33" s="371">
        <v>0</v>
      </c>
      <c r="AO33" s="369">
        <v>0</v>
      </c>
      <c r="AP33" s="370">
        <v>0</v>
      </c>
      <c r="AQ33" s="371">
        <v>2</v>
      </c>
      <c r="AR33" s="372">
        <f t="shared" si="0"/>
        <v>27</v>
      </c>
      <c r="AS33" s="373">
        <f t="shared" si="2"/>
        <v>11</v>
      </c>
      <c r="AT33" s="374">
        <f t="shared" si="4"/>
        <v>0.40740740740740738</v>
      </c>
      <c r="AU33" s="375">
        <f t="shared" si="1"/>
        <v>4</v>
      </c>
      <c r="AV33" s="376">
        <f t="shared" si="5"/>
        <v>0.14814814814814814</v>
      </c>
      <c r="AW33" s="377">
        <f t="shared" si="3"/>
        <v>12</v>
      </c>
      <c r="AX33" s="378">
        <f t="shared" si="6"/>
        <v>0.44444444444444442</v>
      </c>
      <c r="AY33" s="379">
        <f t="shared" si="11"/>
        <v>3.0890199382196011E-3</v>
      </c>
      <c r="AZ33" s="359">
        <f t="shared" si="12"/>
        <v>1.1232799775344005E-3</v>
      </c>
      <c r="BA33" s="360">
        <f t="shared" si="13"/>
        <v>3.3698399326032012E-3</v>
      </c>
      <c r="BB33" s="506">
        <f t="shared" si="10"/>
        <v>6.8527918781725889E-3</v>
      </c>
    </row>
    <row r="34" spans="1:54" ht="22.95" customHeight="1" x14ac:dyDescent="0.25">
      <c r="A34" s="309">
        <v>0</v>
      </c>
      <c r="B34" s="309">
        <v>0</v>
      </c>
      <c r="C34" s="361">
        <v>25</v>
      </c>
      <c r="D34" s="362" t="s">
        <v>180</v>
      </c>
      <c r="E34" s="363" t="s">
        <v>123</v>
      </c>
      <c r="F34" s="364" t="s">
        <v>124</v>
      </c>
      <c r="G34" s="383" t="s">
        <v>181</v>
      </c>
      <c r="H34" s="366">
        <v>0</v>
      </c>
      <c r="I34" s="367">
        <v>0</v>
      </c>
      <c r="J34" s="368">
        <v>0</v>
      </c>
      <c r="K34" s="366">
        <v>0</v>
      </c>
      <c r="L34" s="367">
        <v>0</v>
      </c>
      <c r="M34" s="368">
        <v>0</v>
      </c>
      <c r="N34" s="366">
        <v>0</v>
      </c>
      <c r="O34" s="367">
        <v>0</v>
      </c>
      <c r="P34" s="368">
        <v>0</v>
      </c>
      <c r="Q34" s="366">
        <v>0</v>
      </c>
      <c r="R34" s="367">
        <v>0</v>
      </c>
      <c r="S34" s="368">
        <v>0</v>
      </c>
      <c r="T34" s="366">
        <v>0</v>
      </c>
      <c r="U34" s="367">
        <v>0</v>
      </c>
      <c r="V34" s="368">
        <v>0</v>
      </c>
      <c r="W34" s="366">
        <v>0</v>
      </c>
      <c r="X34" s="367">
        <v>0</v>
      </c>
      <c r="Y34" s="368">
        <v>0</v>
      </c>
      <c r="Z34" s="366">
        <v>0</v>
      </c>
      <c r="AA34" s="367">
        <v>0</v>
      </c>
      <c r="AB34" s="368">
        <v>0</v>
      </c>
      <c r="AC34" s="366">
        <v>0</v>
      </c>
      <c r="AD34" s="367">
        <v>0</v>
      </c>
      <c r="AE34" s="368">
        <v>0</v>
      </c>
      <c r="AF34" s="369">
        <v>0</v>
      </c>
      <c r="AG34" s="370">
        <v>0</v>
      </c>
      <c r="AH34" s="371">
        <v>0</v>
      </c>
      <c r="AI34" s="369">
        <v>0</v>
      </c>
      <c r="AJ34" s="370">
        <v>0</v>
      </c>
      <c r="AK34" s="371">
        <v>0</v>
      </c>
      <c r="AL34" s="369">
        <v>0</v>
      </c>
      <c r="AM34" s="370">
        <v>0</v>
      </c>
      <c r="AN34" s="371">
        <v>0</v>
      </c>
      <c r="AO34" s="369">
        <v>0</v>
      </c>
      <c r="AP34" s="370">
        <v>0</v>
      </c>
      <c r="AQ34" s="371">
        <v>0</v>
      </c>
      <c r="AR34" s="372">
        <f t="shared" si="0"/>
        <v>0</v>
      </c>
      <c r="AS34" s="373">
        <f t="shared" si="2"/>
        <v>0</v>
      </c>
      <c r="AT34" s="374" t="e">
        <f t="shared" si="4"/>
        <v>#DIV/0!</v>
      </c>
      <c r="AU34" s="375">
        <f t="shared" si="1"/>
        <v>0</v>
      </c>
      <c r="AV34" s="376" t="e">
        <f t="shared" si="5"/>
        <v>#DIV/0!</v>
      </c>
      <c r="AW34" s="377">
        <f t="shared" si="3"/>
        <v>0</v>
      </c>
      <c r="AX34" s="378" t="e">
        <f t="shared" si="6"/>
        <v>#DIV/0!</v>
      </c>
      <c r="AY34" s="379">
        <f t="shared" si="11"/>
        <v>0</v>
      </c>
      <c r="AZ34" s="359">
        <f t="shared" si="12"/>
        <v>0</v>
      </c>
      <c r="BA34" s="360">
        <f t="shared" si="13"/>
        <v>0</v>
      </c>
      <c r="BB34" s="506">
        <f t="shared" si="10"/>
        <v>0</v>
      </c>
    </row>
    <row r="35" spans="1:54" ht="22.95" customHeight="1" x14ac:dyDescent="0.25">
      <c r="A35" s="309">
        <v>0</v>
      </c>
      <c r="B35" s="309">
        <v>0</v>
      </c>
      <c r="C35" s="361">
        <v>26</v>
      </c>
      <c r="D35" s="362" t="s">
        <v>182</v>
      </c>
      <c r="E35" s="363"/>
      <c r="F35" s="364" t="s">
        <v>183</v>
      </c>
      <c r="G35" s="412" t="s">
        <v>184</v>
      </c>
      <c r="H35" s="366">
        <v>0</v>
      </c>
      <c r="I35" s="367">
        <v>0</v>
      </c>
      <c r="J35" s="368">
        <v>0</v>
      </c>
      <c r="K35" s="366">
        <v>0</v>
      </c>
      <c r="L35" s="367">
        <v>3</v>
      </c>
      <c r="M35" s="368">
        <v>0</v>
      </c>
      <c r="N35" s="366">
        <v>0</v>
      </c>
      <c r="O35" s="367">
        <v>3</v>
      </c>
      <c r="P35" s="368">
        <v>0</v>
      </c>
      <c r="Q35" s="366">
        <v>0</v>
      </c>
      <c r="R35" s="367">
        <v>1</v>
      </c>
      <c r="S35" s="368">
        <v>0</v>
      </c>
      <c r="T35" s="366">
        <v>0</v>
      </c>
      <c r="U35" s="367">
        <v>1</v>
      </c>
      <c r="V35" s="368">
        <v>0</v>
      </c>
      <c r="W35" s="366">
        <v>0</v>
      </c>
      <c r="X35" s="367">
        <v>0</v>
      </c>
      <c r="Y35" s="368">
        <v>0</v>
      </c>
      <c r="Z35" s="366">
        <v>0</v>
      </c>
      <c r="AA35" s="367">
        <v>0</v>
      </c>
      <c r="AB35" s="368">
        <v>0</v>
      </c>
      <c r="AC35" s="366">
        <v>0</v>
      </c>
      <c r="AD35" s="367">
        <v>0</v>
      </c>
      <c r="AE35" s="368">
        <v>0</v>
      </c>
      <c r="AF35" s="369">
        <v>0</v>
      </c>
      <c r="AG35" s="370">
        <v>2</v>
      </c>
      <c r="AH35" s="371">
        <v>0</v>
      </c>
      <c r="AI35" s="369">
        <v>0</v>
      </c>
      <c r="AJ35" s="370">
        <v>1</v>
      </c>
      <c r="AK35" s="371">
        <v>0</v>
      </c>
      <c r="AL35" s="369">
        <v>0</v>
      </c>
      <c r="AM35" s="370">
        <v>0</v>
      </c>
      <c r="AN35" s="371">
        <v>0</v>
      </c>
      <c r="AO35" s="369">
        <v>0</v>
      </c>
      <c r="AP35" s="370">
        <v>0</v>
      </c>
      <c r="AQ35" s="371">
        <v>0</v>
      </c>
      <c r="AR35" s="372">
        <f t="shared" si="0"/>
        <v>11</v>
      </c>
      <c r="AS35" s="373">
        <f t="shared" si="2"/>
        <v>0</v>
      </c>
      <c r="AT35" s="374">
        <f t="shared" si="4"/>
        <v>0</v>
      </c>
      <c r="AU35" s="375">
        <f t="shared" si="1"/>
        <v>11</v>
      </c>
      <c r="AV35" s="376">
        <f t="shared" si="5"/>
        <v>1</v>
      </c>
      <c r="AW35" s="377">
        <f t="shared" si="3"/>
        <v>0</v>
      </c>
      <c r="AX35" s="378">
        <f t="shared" si="6"/>
        <v>0</v>
      </c>
      <c r="AY35" s="379">
        <f t="shared" si="11"/>
        <v>0</v>
      </c>
      <c r="AZ35" s="359">
        <f t="shared" si="12"/>
        <v>3.0890199382196011E-3</v>
      </c>
      <c r="BA35" s="360">
        <f t="shared" si="13"/>
        <v>0</v>
      </c>
      <c r="BB35" s="506">
        <f t="shared" si="10"/>
        <v>2.7918781725888324E-3</v>
      </c>
    </row>
    <row r="36" spans="1:54" ht="22.95" customHeight="1" x14ac:dyDescent="0.25">
      <c r="A36" s="309">
        <v>0</v>
      </c>
      <c r="B36" s="309">
        <v>0</v>
      </c>
      <c r="C36" s="361">
        <v>27</v>
      </c>
      <c r="D36" s="362" t="s">
        <v>185</v>
      </c>
      <c r="E36" s="363" t="s">
        <v>186</v>
      </c>
      <c r="F36" s="364" t="s">
        <v>124</v>
      </c>
      <c r="G36" s="412" t="s">
        <v>187</v>
      </c>
      <c r="H36" s="366">
        <v>0</v>
      </c>
      <c r="I36" s="367">
        <v>0</v>
      </c>
      <c r="J36" s="368">
        <v>1</v>
      </c>
      <c r="K36" s="366">
        <v>1</v>
      </c>
      <c r="L36" s="367">
        <v>0</v>
      </c>
      <c r="M36" s="368">
        <v>1</v>
      </c>
      <c r="N36" s="366">
        <v>2</v>
      </c>
      <c r="O36" s="367">
        <v>2</v>
      </c>
      <c r="P36" s="368">
        <v>1</v>
      </c>
      <c r="Q36" s="366">
        <v>0</v>
      </c>
      <c r="R36" s="367">
        <v>0</v>
      </c>
      <c r="S36" s="368">
        <v>2</v>
      </c>
      <c r="T36" s="366">
        <v>0</v>
      </c>
      <c r="U36" s="367">
        <v>0</v>
      </c>
      <c r="V36" s="368">
        <v>2</v>
      </c>
      <c r="W36" s="366">
        <v>0</v>
      </c>
      <c r="X36" s="367">
        <v>0</v>
      </c>
      <c r="Y36" s="368">
        <v>0</v>
      </c>
      <c r="Z36" s="366">
        <v>0</v>
      </c>
      <c r="AA36" s="367">
        <v>0</v>
      </c>
      <c r="AB36" s="368">
        <v>0</v>
      </c>
      <c r="AC36" s="366">
        <v>0</v>
      </c>
      <c r="AD36" s="367">
        <v>0</v>
      </c>
      <c r="AE36" s="368">
        <v>0</v>
      </c>
      <c r="AF36" s="369">
        <v>0</v>
      </c>
      <c r="AG36" s="370">
        <v>0</v>
      </c>
      <c r="AH36" s="371">
        <v>0</v>
      </c>
      <c r="AI36" s="369">
        <v>0</v>
      </c>
      <c r="AJ36" s="370">
        <v>0</v>
      </c>
      <c r="AK36" s="371">
        <v>1</v>
      </c>
      <c r="AL36" s="369">
        <v>0</v>
      </c>
      <c r="AM36" s="370">
        <v>1</v>
      </c>
      <c r="AN36" s="371">
        <v>0</v>
      </c>
      <c r="AO36" s="369">
        <v>0</v>
      </c>
      <c r="AP36" s="370">
        <v>0</v>
      </c>
      <c r="AQ36" s="371">
        <v>0</v>
      </c>
      <c r="AR36" s="372">
        <f t="shared" si="0"/>
        <v>14</v>
      </c>
      <c r="AS36" s="373">
        <f t="shared" si="2"/>
        <v>3</v>
      </c>
      <c r="AT36" s="374">
        <f t="shared" si="4"/>
        <v>0.21428571428571427</v>
      </c>
      <c r="AU36" s="375">
        <f t="shared" si="1"/>
        <v>3</v>
      </c>
      <c r="AV36" s="376">
        <f t="shared" si="5"/>
        <v>0.21428571428571427</v>
      </c>
      <c r="AW36" s="377">
        <f t="shared" si="3"/>
        <v>8</v>
      </c>
      <c r="AX36" s="378">
        <f t="shared" si="6"/>
        <v>0.5714285714285714</v>
      </c>
      <c r="AY36" s="379">
        <f t="shared" si="11"/>
        <v>8.4245998315080029E-4</v>
      </c>
      <c r="AZ36" s="359">
        <f t="shared" si="12"/>
        <v>8.4245998315080029E-4</v>
      </c>
      <c r="BA36" s="360">
        <f t="shared" si="13"/>
        <v>2.2465599550688009E-3</v>
      </c>
      <c r="BB36" s="506">
        <f t="shared" si="10"/>
        <v>3.5532994923857869E-3</v>
      </c>
    </row>
    <row r="37" spans="1:54" ht="22.95" customHeight="1" x14ac:dyDescent="0.25">
      <c r="A37" s="309">
        <v>0</v>
      </c>
      <c r="B37" s="309">
        <v>0</v>
      </c>
      <c r="C37" s="361">
        <v>28</v>
      </c>
      <c r="D37" s="362" t="s">
        <v>188</v>
      </c>
      <c r="E37" s="363" t="s">
        <v>189</v>
      </c>
      <c r="F37" s="364" t="s">
        <v>128</v>
      </c>
      <c r="G37" s="365" t="s">
        <v>190</v>
      </c>
      <c r="H37" s="366">
        <v>0</v>
      </c>
      <c r="I37" s="367">
        <v>0</v>
      </c>
      <c r="J37" s="368">
        <v>0</v>
      </c>
      <c r="K37" s="366">
        <v>1</v>
      </c>
      <c r="L37" s="367">
        <v>0</v>
      </c>
      <c r="M37" s="368">
        <v>0</v>
      </c>
      <c r="N37" s="366">
        <v>0</v>
      </c>
      <c r="O37" s="367">
        <v>0</v>
      </c>
      <c r="P37" s="368">
        <v>1</v>
      </c>
      <c r="Q37" s="366">
        <v>0</v>
      </c>
      <c r="R37" s="367">
        <v>0</v>
      </c>
      <c r="S37" s="368">
        <v>0</v>
      </c>
      <c r="T37" s="366">
        <v>0</v>
      </c>
      <c r="U37" s="367">
        <v>0</v>
      </c>
      <c r="V37" s="368">
        <v>0</v>
      </c>
      <c r="W37" s="366">
        <v>0</v>
      </c>
      <c r="X37" s="367">
        <v>0</v>
      </c>
      <c r="Y37" s="368">
        <v>0</v>
      </c>
      <c r="Z37" s="366">
        <v>0</v>
      </c>
      <c r="AA37" s="367">
        <v>0</v>
      </c>
      <c r="AB37" s="368">
        <v>0</v>
      </c>
      <c r="AC37" s="366">
        <v>0</v>
      </c>
      <c r="AD37" s="367">
        <v>0</v>
      </c>
      <c r="AE37" s="368">
        <v>0</v>
      </c>
      <c r="AF37" s="369">
        <v>9</v>
      </c>
      <c r="AG37" s="370">
        <v>0</v>
      </c>
      <c r="AH37" s="371">
        <v>0</v>
      </c>
      <c r="AI37" s="369">
        <v>1</v>
      </c>
      <c r="AJ37" s="370">
        <v>0</v>
      </c>
      <c r="AK37" s="371">
        <v>0</v>
      </c>
      <c r="AL37" s="369">
        <v>0</v>
      </c>
      <c r="AM37" s="370">
        <v>0</v>
      </c>
      <c r="AN37" s="371">
        <v>0</v>
      </c>
      <c r="AO37" s="369">
        <v>0</v>
      </c>
      <c r="AP37" s="370">
        <v>0</v>
      </c>
      <c r="AQ37" s="371">
        <v>0</v>
      </c>
      <c r="AR37" s="372">
        <f t="shared" si="0"/>
        <v>12</v>
      </c>
      <c r="AS37" s="373">
        <f t="shared" si="2"/>
        <v>11</v>
      </c>
      <c r="AT37" s="374">
        <f t="shared" si="4"/>
        <v>0.91666666666666663</v>
      </c>
      <c r="AU37" s="375">
        <f t="shared" si="1"/>
        <v>0</v>
      </c>
      <c r="AV37" s="376">
        <f t="shared" si="5"/>
        <v>0</v>
      </c>
      <c r="AW37" s="377">
        <f t="shared" si="3"/>
        <v>1</v>
      </c>
      <c r="AX37" s="378">
        <f t="shared" si="6"/>
        <v>8.3333333333333329E-2</v>
      </c>
      <c r="AY37" s="379">
        <f t="shared" si="11"/>
        <v>3.0890199382196011E-3</v>
      </c>
      <c r="AZ37" s="359">
        <f t="shared" si="12"/>
        <v>0</v>
      </c>
      <c r="BA37" s="360">
        <f t="shared" si="13"/>
        <v>2.8081999438360012E-4</v>
      </c>
      <c r="BB37" s="506">
        <f t="shared" si="10"/>
        <v>3.0456852791878172E-3</v>
      </c>
    </row>
    <row r="38" spans="1:54" ht="22.95" customHeight="1" x14ac:dyDescent="0.25">
      <c r="A38" s="309">
        <v>0</v>
      </c>
      <c r="B38" s="309">
        <v>0</v>
      </c>
      <c r="C38" s="361">
        <v>29</v>
      </c>
      <c r="D38" s="362" t="s">
        <v>191</v>
      </c>
      <c r="E38" s="363" t="s">
        <v>192</v>
      </c>
      <c r="F38" s="364" t="s">
        <v>183</v>
      </c>
      <c r="G38" s="365" t="s">
        <v>193</v>
      </c>
      <c r="H38" s="366">
        <v>0</v>
      </c>
      <c r="I38" s="367">
        <v>0</v>
      </c>
      <c r="J38" s="368">
        <v>0</v>
      </c>
      <c r="K38" s="366">
        <v>1</v>
      </c>
      <c r="L38" s="367">
        <v>0</v>
      </c>
      <c r="M38" s="368">
        <v>1</v>
      </c>
      <c r="N38" s="366">
        <v>1</v>
      </c>
      <c r="O38" s="367">
        <v>0</v>
      </c>
      <c r="P38" s="368">
        <v>0</v>
      </c>
      <c r="Q38" s="366">
        <v>2</v>
      </c>
      <c r="R38" s="367">
        <v>0</v>
      </c>
      <c r="S38" s="368">
        <v>0</v>
      </c>
      <c r="T38" s="366">
        <v>0</v>
      </c>
      <c r="U38" s="367">
        <v>0</v>
      </c>
      <c r="V38" s="368">
        <v>0</v>
      </c>
      <c r="W38" s="366">
        <v>0</v>
      </c>
      <c r="X38" s="367">
        <v>0</v>
      </c>
      <c r="Y38" s="368">
        <v>0</v>
      </c>
      <c r="Z38" s="366">
        <v>0</v>
      </c>
      <c r="AA38" s="367">
        <v>0</v>
      </c>
      <c r="AB38" s="368">
        <v>0</v>
      </c>
      <c r="AC38" s="366">
        <v>0</v>
      </c>
      <c r="AD38" s="367">
        <v>0</v>
      </c>
      <c r="AE38" s="368">
        <v>0</v>
      </c>
      <c r="AF38" s="369">
        <v>1</v>
      </c>
      <c r="AG38" s="370">
        <v>0</v>
      </c>
      <c r="AH38" s="371">
        <v>0</v>
      </c>
      <c r="AI38" s="369">
        <v>0</v>
      </c>
      <c r="AJ38" s="370">
        <v>0</v>
      </c>
      <c r="AK38" s="371">
        <v>0</v>
      </c>
      <c r="AL38" s="369">
        <v>1</v>
      </c>
      <c r="AM38" s="370">
        <v>0</v>
      </c>
      <c r="AN38" s="371">
        <v>0</v>
      </c>
      <c r="AO38" s="369">
        <v>0</v>
      </c>
      <c r="AP38" s="370">
        <v>0</v>
      </c>
      <c r="AQ38" s="371">
        <v>0</v>
      </c>
      <c r="AR38" s="372">
        <f t="shared" si="0"/>
        <v>7</v>
      </c>
      <c r="AS38" s="373">
        <f t="shared" si="2"/>
        <v>6</v>
      </c>
      <c r="AT38" s="374">
        <f t="shared" si="4"/>
        <v>0.8571428571428571</v>
      </c>
      <c r="AU38" s="375">
        <f t="shared" si="1"/>
        <v>0</v>
      </c>
      <c r="AV38" s="376">
        <f t="shared" si="5"/>
        <v>0</v>
      </c>
      <c r="AW38" s="377">
        <f t="shared" si="3"/>
        <v>1</v>
      </c>
      <c r="AX38" s="378">
        <f t="shared" si="6"/>
        <v>0.14285714285714285</v>
      </c>
      <c r="AY38" s="379">
        <f t="shared" si="11"/>
        <v>1.6849199663016006E-3</v>
      </c>
      <c r="AZ38" s="359">
        <f t="shared" si="12"/>
        <v>0</v>
      </c>
      <c r="BA38" s="360">
        <f t="shared" si="13"/>
        <v>2.8081999438360012E-4</v>
      </c>
      <c r="BB38" s="506">
        <f t="shared" si="10"/>
        <v>1.7766497461928934E-3</v>
      </c>
    </row>
    <row r="39" spans="1:54" ht="22.95" customHeight="1" x14ac:dyDescent="0.25">
      <c r="A39" s="309">
        <v>0</v>
      </c>
      <c r="B39" s="309">
        <v>0</v>
      </c>
      <c r="C39" s="361">
        <v>30</v>
      </c>
      <c r="D39" s="362" t="s">
        <v>194</v>
      </c>
      <c r="E39" s="363" t="s">
        <v>195</v>
      </c>
      <c r="F39" s="364" t="s">
        <v>196</v>
      </c>
      <c r="G39" s="365" t="s">
        <v>197</v>
      </c>
      <c r="H39" s="366">
        <v>1</v>
      </c>
      <c r="I39" s="367">
        <v>0</v>
      </c>
      <c r="J39" s="368">
        <v>0</v>
      </c>
      <c r="K39" s="366">
        <v>0</v>
      </c>
      <c r="L39" s="367">
        <v>0</v>
      </c>
      <c r="M39" s="368">
        <v>0</v>
      </c>
      <c r="N39" s="366">
        <v>3</v>
      </c>
      <c r="O39" s="367">
        <v>0</v>
      </c>
      <c r="P39" s="368">
        <v>2</v>
      </c>
      <c r="Q39" s="366">
        <v>5</v>
      </c>
      <c r="R39" s="367">
        <v>0</v>
      </c>
      <c r="S39" s="368">
        <v>3</v>
      </c>
      <c r="T39" s="366">
        <v>2</v>
      </c>
      <c r="U39" s="367">
        <v>0</v>
      </c>
      <c r="V39" s="368">
        <v>2</v>
      </c>
      <c r="W39" s="366">
        <v>2</v>
      </c>
      <c r="X39" s="367">
        <v>0</v>
      </c>
      <c r="Y39" s="368">
        <v>1</v>
      </c>
      <c r="Z39" s="366">
        <v>2</v>
      </c>
      <c r="AA39" s="367">
        <v>0</v>
      </c>
      <c r="AB39" s="368">
        <v>1</v>
      </c>
      <c r="AC39" s="366">
        <v>1</v>
      </c>
      <c r="AD39" s="367">
        <v>2</v>
      </c>
      <c r="AE39" s="368">
        <v>0</v>
      </c>
      <c r="AF39" s="369">
        <v>4</v>
      </c>
      <c r="AG39" s="370">
        <v>1</v>
      </c>
      <c r="AH39" s="371">
        <v>1</v>
      </c>
      <c r="AI39" s="369">
        <v>2</v>
      </c>
      <c r="AJ39" s="370">
        <v>0</v>
      </c>
      <c r="AK39" s="371">
        <v>0</v>
      </c>
      <c r="AL39" s="369">
        <v>0</v>
      </c>
      <c r="AM39" s="370">
        <v>0</v>
      </c>
      <c r="AN39" s="371">
        <v>0</v>
      </c>
      <c r="AO39" s="369">
        <v>1</v>
      </c>
      <c r="AP39" s="370">
        <v>0</v>
      </c>
      <c r="AQ39" s="371">
        <v>1</v>
      </c>
      <c r="AR39" s="372">
        <f t="shared" si="0"/>
        <v>37</v>
      </c>
      <c r="AS39" s="373">
        <f t="shared" si="2"/>
        <v>23</v>
      </c>
      <c r="AT39" s="374">
        <f t="shared" si="4"/>
        <v>0.6216216216216216</v>
      </c>
      <c r="AU39" s="375">
        <f t="shared" si="1"/>
        <v>3</v>
      </c>
      <c r="AV39" s="376">
        <f t="shared" si="5"/>
        <v>8.1081081081081086E-2</v>
      </c>
      <c r="AW39" s="377">
        <f t="shared" si="3"/>
        <v>11</v>
      </c>
      <c r="AX39" s="378">
        <f t="shared" si="6"/>
        <v>0.29729729729729731</v>
      </c>
      <c r="AY39" s="379">
        <f t="shared" si="11"/>
        <v>6.4588598708228027E-3</v>
      </c>
      <c r="AZ39" s="359">
        <f t="shared" si="12"/>
        <v>8.4245998315080029E-4</v>
      </c>
      <c r="BA39" s="360">
        <f t="shared" si="13"/>
        <v>3.0890199382196011E-3</v>
      </c>
      <c r="BB39" s="506">
        <f t="shared" si="10"/>
        <v>9.3908629441624373E-3</v>
      </c>
    </row>
    <row r="40" spans="1:54" ht="22.95" customHeight="1" x14ac:dyDescent="0.25">
      <c r="A40" s="309">
        <v>0</v>
      </c>
      <c r="B40" s="309">
        <v>0</v>
      </c>
      <c r="C40" s="361">
        <v>31</v>
      </c>
      <c r="D40" s="413" t="s">
        <v>198</v>
      </c>
      <c r="E40" s="363" t="s">
        <v>199</v>
      </c>
      <c r="F40" s="364" t="s">
        <v>196</v>
      </c>
      <c r="G40" s="383" t="s">
        <v>79</v>
      </c>
      <c r="H40" s="366">
        <v>1</v>
      </c>
      <c r="I40" s="367">
        <v>0</v>
      </c>
      <c r="J40" s="368">
        <v>1</v>
      </c>
      <c r="K40" s="366">
        <v>2</v>
      </c>
      <c r="L40" s="367">
        <v>2</v>
      </c>
      <c r="M40" s="368">
        <v>2</v>
      </c>
      <c r="N40" s="366">
        <v>6</v>
      </c>
      <c r="O40" s="367">
        <v>2</v>
      </c>
      <c r="P40" s="368">
        <v>5</v>
      </c>
      <c r="Q40" s="366">
        <v>5</v>
      </c>
      <c r="R40" s="367">
        <v>2</v>
      </c>
      <c r="S40" s="368">
        <v>4</v>
      </c>
      <c r="T40" s="366">
        <v>5</v>
      </c>
      <c r="U40" s="367">
        <v>6</v>
      </c>
      <c r="V40" s="368">
        <v>2</v>
      </c>
      <c r="W40" s="366">
        <v>3</v>
      </c>
      <c r="X40" s="367">
        <v>3</v>
      </c>
      <c r="Y40" s="368">
        <v>5</v>
      </c>
      <c r="Z40" s="366">
        <v>3</v>
      </c>
      <c r="AA40" s="367">
        <v>3</v>
      </c>
      <c r="AB40" s="368">
        <v>5</v>
      </c>
      <c r="AC40" s="366">
        <v>3</v>
      </c>
      <c r="AD40" s="367">
        <v>3</v>
      </c>
      <c r="AE40" s="368">
        <v>1</v>
      </c>
      <c r="AF40" s="369">
        <v>7</v>
      </c>
      <c r="AG40" s="370">
        <v>7</v>
      </c>
      <c r="AH40" s="371">
        <v>4</v>
      </c>
      <c r="AI40" s="369">
        <v>3</v>
      </c>
      <c r="AJ40" s="370">
        <v>6</v>
      </c>
      <c r="AK40" s="371">
        <v>5</v>
      </c>
      <c r="AL40" s="369">
        <v>1</v>
      </c>
      <c r="AM40" s="370">
        <v>4</v>
      </c>
      <c r="AN40" s="371">
        <v>4</v>
      </c>
      <c r="AO40" s="369">
        <v>4</v>
      </c>
      <c r="AP40" s="370">
        <v>4</v>
      </c>
      <c r="AQ40" s="371">
        <v>3</v>
      </c>
      <c r="AR40" s="372">
        <f t="shared" si="0"/>
        <v>126</v>
      </c>
      <c r="AS40" s="373">
        <f t="shared" si="2"/>
        <v>43</v>
      </c>
      <c r="AT40" s="374">
        <f t="shared" si="4"/>
        <v>0.34126984126984128</v>
      </c>
      <c r="AU40" s="375">
        <f t="shared" si="1"/>
        <v>42</v>
      </c>
      <c r="AV40" s="376">
        <f t="shared" si="5"/>
        <v>0.33333333333333331</v>
      </c>
      <c r="AW40" s="377">
        <f t="shared" si="3"/>
        <v>41</v>
      </c>
      <c r="AX40" s="378">
        <f t="shared" si="6"/>
        <v>0.32539682539682541</v>
      </c>
      <c r="AY40" s="379">
        <f t="shared" si="11"/>
        <v>1.2075259758494805E-2</v>
      </c>
      <c r="AZ40" s="359">
        <f t="shared" si="12"/>
        <v>1.1794439764111205E-2</v>
      </c>
      <c r="BA40" s="360">
        <f t="shared" si="13"/>
        <v>1.1513619769727604E-2</v>
      </c>
      <c r="BB40" s="506">
        <f t="shared" si="10"/>
        <v>3.1979695431472083E-2</v>
      </c>
    </row>
    <row r="41" spans="1:54" ht="22.95" customHeight="1" x14ac:dyDescent="0.25">
      <c r="A41" s="309">
        <v>0</v>
      </c>
      <c r="B41" s="309">
        <v>0</v>
      </c>
      <c r="C41" s="361">
        <v>32</v>
      </c>
      <c r="D41" s="362" t="s">
        <v>200</v>
      </c>
      <c r="E41" s="363" t="s">
        <v>201</v>
      </c>
      <c r="F41" s="364" t="s">
        <v>167</v>
      </c>
      <c r="G41" s="411" t="s">
        <v>202</v>
      </c>
      <c r="H41" s="366">
        <v>0</v>
      </c>
      <c r="I41" s="367">
        <v>0</v>
      </c>
      <c r="J41" s="368">
        <v>0</v>
      </c>
      <c r="K41" s="366">
        <v>0</v>
      </c>
      <c r="L41" s="367">
        <v>0</v>
      </c>
      <c r="M41" s="368">
        <v>0</v>
      </c>
      <c r="N41" s="366">
        <v>0</v>
      </c>
      <c r="O41" s="367">
        <v>0</v>
      </c>
      <c r="P41" s="368">
        <v>0</v>
      </c>
      <c r="Q41" s="366">
        <v>0</v>
      </c>
      <c r="R41" s="367">
        <v>0</v>
      </c>
      <c r="S41" s="368">
        <v>0</v>
      </c>
      <c r="T41" s="366">
        <v>0</v>
      </c>
      <c r="U41" s="367">
        <v>0</v>
      </c>
      <c r="V41" s="368">
        <v>0</v>
      </c>
      <c r="W41" s="366">
        <v>0</v>
      </c>
      <c r="X41" s="367">
        <v>0</v>
      </c>
      <c r="Y41" s="368">
        <v>0</v>
      </c>
      <c r="Z41" s="366">
        <v>0</v>
      </c>
      <c r="AA41" s="367">
        <v>0</v>
      </c>
      <c r="AB41" s="368">
        <v>0</v>
      </c>
      <c r="AC41" s="366">
        <v>0</v>
      </c>
      <c r="AD41" s="367">
        <v>0</v>
      </c>
      <c r="AE41" s="368">
        <v>0</v>
      </c>
      <c r="AF41" s="369">
        <v>0</v>
      </c>
      <c r="AG41" s="370">
        <v>0</v>
      </c>
      <c r="AH41" s="371">
        <v>0</v>
      </c>
      <c r="AI41" s="369">
        <v>1</v>
      </c>
      <c r="AJ41" s="370">
        <v>0</v>
      </c>
      <c r="AK41" s="371">
        <v>0</v>
      </c>
      <c r="AL41" s="369">
        <v>0</v>
      </c>
      <c r="AM41" s="370">
        <v>0</v>
      </c>
      <c r="AN41" s="371">
        <v>0</v>
      </c>
      <c r="AO41" s="369">
        <v>0</v>
      </c>
      <c r="AP41" s="370">
        <v>0</v>
      </c>
      <c r="AQ41" s="371">
        <v>0</v>
      </c>
      <c r="AR41" s="372">
        <f t="shared" si="0"/>
        <v>1</v>
      </c>
      <c r="AS41" s="373">
        <f t="shared" si="2"/>
        <v>1</v>
      </c>
      <c r="AT41" s="374">
        <f t="shared" si="4"/>
        <v>1</v>
      </c>
      <c r="AU41" s="375">
        <f t="shared" si="1"/>
        <v>0</v>
      </c>
      <c r="AV41" s="376">
        <f t="shared" si="5"/>
        <v>0</v>
      </c>
      <c r="AW41" s="377">
        <f t="shared" si="3"/>
        <v>0</v>
      </c>
      <c r="AX41" s="378">
        <f t="shared" si="6"/>
        <v>0</v>
      </c>
      <c r="AY41" s="379">
        <f t="shared" si="11"/>
        <v>2.8081999438360012E-4</v>
      </c>
      <c r="AZ41" s="359">
        <f t="shared" si="12"/>
        <v>0</v>
      </c>
      <c r="BA41" s="360">
        <f t="shared" si="13"/>
        <v>0</v>
      </c>
      <c r="BB41" s="506">
        <f t="shared" si="10"/>
        <v>2.5380710659898478E-4</v>
      </c>
    </row>
    <row r="42" spans="1:54" ht="22.95" customHeight="1" x14ac:dyDescent="0.25">
      <c r="A42" s="309">
        <v>0</v>
      </c>
      <c r="B42" s="309">
        <v>0</v>
      </c>
      <c r="C42" s="361">
        <v>33</v>
      </c>
      <c r="D42" s="362" t="s">
        <v>203</v>
      </c>
      <c r="E42" s="363" t="s">
        <v>204</v>
      </c>
      <c r="F42" s="364" t="s">
        <v>183</v>
      </c>
      <c r="G42" s="412" t="s">
        <v>205</v>
      </c>
      <c r="H42" s="366">
        <v>0</v>
      </c>
      <c r="I42" s="367">
        <v>0</v>
      </c>
      <c r="J42" s="368">
        <v>0</v>
      </c>
      <c r="K42" s="366">
        <v>0</v>
      </c>
      <c r="L42" s="367">
        <v>0</v>
      </c>
      <c r="M42" s="368">
        <v>0</v>
      </c>
      <c r="N42" s="366">
        <v>0</v>
      </c>
      <c r="O42" s="367">
        <v>0</v>
      </c>
      <c r="P42" s="368">
        <v>0</v>
      </c>
      <c r="Q42" s="366">
        <v>0</v>
      </c>
      <c r="R42" s="367">
        <v>0</v>
      </c>
      <c r="S42" s="368">
        <v>0</v>
      </c>
      <c r="T42" s="366">
        <v>0</v>
      </c>
      <c r="U42" s="367">
        <v>1</v>
      </c>
      <c r="V42" s="368">
        <v>0</v>
      </c>
      <c r="W42" s="366">
        <v>0</v>
      </c>
      <c r="X42" s="367">
        <v>0</v>
      </c>
      <c r="Y42" s="368">
        <v>0</v>
      </c>
      <c r="Z42" s="366">
        <v>0</v>
      </c>
      <c r="AA42" s="367">
        <v>0</v>
      </c>
      <c r="AB42" s="368">
        <v>0</v>
      </c>
      <c r="AC42" s="366">
        <v>0</v>
      </c>
      <c r="AD42" s="367">
        <v>0</v>
      </c>
      <c r="AE42" s="368">
        <v>0</v>
      </c>
      <c r="AF42" s="369">
        <v>0</v>
      </c>
      <c r="AG42" s="370">
        <v>0</v>
      </c>
      <c r="AH42" s="371">
        <v>0</v>
      </c>
      <c r="AI42" s="369">
        <v>0</v>
      </c>
      <c r="AJ42" s="370">
        <v>0</v>
      </c>
      <c r="AK42" s="371">
        <v>0</v>
      </c>
      <c r="AL42" s="369">
        <v>0</v>
      </c>
      <c r="AM42" s="370">
        <v>0</v>
      </c>
      <c r="AN42" s="371">
        <v>0</v>
      </c>
      <c r="AO42" s="369">
        <v>0</v>
      </c>
      <c r="AP42" s="370">
        <v>0</v>
      </c>
      <c r="AQ42" s="371">
        <v>0</v>
      </c>
      <c r="AR42" s="372">
        <f t="shared" si="0"/>
        <v>1</v>
      </c>
      <c r="AS42" s="373">
        <f t="shared" si="2"/>
        <v>0</v>
      </c>
      <c r="AT42" s="374">
        <f t="shared" si="4"/>
        <v>0</v>
      </c>
      <c r="AU42" s="375">
        <f t="shared" si="1"/>
        <v>1</v>
      </c>
      <c r="AV42" s="376">
        <f t="shared" si="5"/>
        <v>1</v>
      </c>
      <c r="AW42" s="377">
        <f t="shared" si="3"/>
        <v>0</v>
      </c>
      <c r="AX42" s="378">
        <f t="shared" si="6"/>
        <v>0</v>
      </c>
      <c r="AY42" s="379">
        <f t="shared" si="11"/>
        <v>0</v>
      </c>
      <c r="AZ42" s="359">
        <f t="shared" si="12"/>
        <v>2.8081999438360012E-4</v>
      </c>
      <c r="BA42" s="360">
        <f t="shared" si="13"/>
        <v>0</v>
      </c>
      <c r="BB42" s="506">
        <f t="shared" si="10"/>
        <v>2.5380710659898478E-4</v>
      </c>
    </row>
    <row r="43" spans="1:54" ht="22.95" customHeight="1" x14ac:dyDescent="0.25">
      <c r="A43" s="309">
        <v>0</v>
      </c>
      <c r="B43" s="309">
        <v>0</v>
      </c>
      <c r="C43" s="361">
        <v>34</v>
      </c>
      <c r="D43" s="362" t="s">
        <v>206</v>
      </c>
      <c r="E43" s="363" t="s">
        <v>207</v>
      </c>
      <c r="F43" s="364" t="s">
        <v>196</v>
      </c>
      <c r="G43" s="412" t="s">
        <v>208</v>
      </c>
      <c r="H43" s="366">
        <v>0</v>
      </c>
      <c r="I43" s="367">
        <v>0</v>
      </c>
      <c r="J43" s="368">
        <v>0</v>
      </c>
      <c r="K43" s="366">
        <v>0</v>
      </c>
      <c r="L43" s="367">
        <v>0</v>
      </c>
      <c r="M43" s="368">
        <v>0</v>
      </c>
      <c r="N43" s="366">
        <v>0</v>
      </c>
      <c r="O43" s="367">
        <v>0</v>
      </c>
      <c r="P43" s="368">
        <v>0</v>
      </c>
      <c r="Q43" s="366">
        <v>0</v>
      </c>
      <c r="R43" s="367">
        <v>0</v>
      </c>
      <c r="S43" s="368">
        <v>0</v>
      </c>
      <c r="T43" s="366">
        <v>0</v>
      </c>
      <c r="U43" s="367">
        <v>0</v>
      </c>
      <c r="V43" s="368">
        <v>0</v>
      </c>
      <c r="W43" s="366">
        <v>0</v>
      </c>
      <c r="X43" s="367">
        <v>0</v>
      </c>
      <c r="Y43" s="368">
        <v>0</v>
      </c>
      <c r="Z43" s="366">
        <v>0</v>
      </c>
      <c r="AA43" s="367">
        <v>0</v>
      </c>
      <c r="AB43" s="368">
        <v>0</v>
      </c>
      <c r="AC43" s="366">
        <v>0</v>
      </c>
      <c r="AD43" s="367">
        <v>0</v>
      </c>
      <c r="AE43" s="368">
        <v>0</v>
      </c>
      <c r="AF43" s="369">
        <v>0</v>
      </c>
      <c r="AG43" s="370">
        <v>0</v>
      </c>
      <c r="AH43" s="371">
        <v>0</v>
      </c>
      <c r="AI43" s="369">
        <v>0</v>
      </c>
      <c r="AJ43" s="370">
        <v>0</v>
      </c>
      <c r="AK43" s="371">
        <v>0</v>
      </c>
      <c r="AL43" s="369">
        <v>0</v>
      </c>
      <c r="AM43" s="370">
        <v>0</v>
      </c>
      <c r="AN43" s="371">
        <v>0</v>
      </c>
      <c r="AO43" s="369">
        <v>0</v>
      </c>
      <c r="AP43" s="370">
        <v>0</v>
      </c>
      <c r="AQ43" s="371">
        <v>0</v>
      </c>
      <c r="AR43" s="372">
        <f t="shared" si="0"/>
        <v>0</v>
      </c>
      <c r="AS43" s="373">
        <f t="shared" si="2"/>
        <v>0</v>
      </c>
      <c r="AT43" s="374" t="e">
        <f t="shared" si="4"/>
        <v>#DIV/0!</v>
      </c>
      <c r="AU43" s="375">
        <f t="shared" si="1"/>
        <v>0</v>
      </c>
      <c r="AV43" s="376" t="e">
        <f t="shared" si="5"/>
        <v>#DIV/0!</v>
      </c>
      <c r="AW43" s="377">
        <f t="shared" si="3"/>
        <v>0</v>
      </c>
      <c r="AX43" s="378" t="e">
        <f t="shared" si="6"/>
        <v>#DIV/0!</v>
      </c>
      <c r="AY43" s="379">
        <f t="shared" si="11"/>
        <v>0</v>
      </c>
      <c r="AZ43" s="359">
        <f t="shared" si="12"/>
        <v>0</v>
      </c>
      <c r="BA43" s="360">
        <f t="shared" si="13"/>
        <v>0</v>
      </c>
      <c r="BB43" s="506">
        <f t="shared" si="10"/>
        <v>0</v>
      </c>
    </row>
    <row r="44" spans="1:54" ht="22.95" customHeight="1" x14ac:dyDescent="0.25">
      <c r="A44" s="309">
        <v>0</v>
      </c>
      <c r="B44" s="309">
        <v>0</v>
      </c>
      <c r="C44" s="361">
        <v>35</v>
      </c>
      <c r="D44" s="362" t="s">
        <v>209</v>
      </c>
      <c r="E44" s="363" t="s">
        <v>192</v>
      </c>
      <c r="F44" s="364" t="s">
        <v>174</v>
      </c>
      <c r="G44" s="365" t="s">
        <v>210</v>
      </c>
      <c r="H44" s="366">
        <v>0</v>
      </c>
      <c r="I44" s="367">
        <v>0</v>
      </c>
      <c r="J44" s="368">
        <v>0</v>
      </c>
      <c r="K44" s="366">
        <v>0</v>
      </c>
      <c r="L44" s="367">
        <v>0</v>
      </c>
      <c r="M44" s="368">
        <v>0</v>
      </c>
      <c r="N44" s="366">
        <v>0</v>
      </c>
      <c r="O44" s="367">
        <v>0</v>
      </c>
      <c r="P44" s="368">
        <v>0</v>
      </c>
      <c r="Q44" s="366">
        <v>0</v>
      </c>
      <c r="R44" s="367">
        <v>0</v>
      </c>
      <c r="S44" s="368">
        <v>0</v>
      </c>
      <c r="T44" s="366">
        <v>0</v>
      </c>
      <c r="U44" s="367">
        <v>0</v>
      </c>
      <c r="V44" s="368">
        <v>0</v>
      </c>
      <c r="W44" s="366">
        <v>0</v>
      </c>
      <c r="X44" s="367">
        <v>0</v>
      </c>
      <c r="Y44" s="368">
        <v>0</v>
      </c>
      <c r="Z44" s="366">
        <v>0</v>
      </c>
      <c r="AA44" s="367">
        <v>0</v>
      </c>
      <c r="AB44" s="368">
        <v>0</v>
      </c>
      <c r="AC44" s="366">
        <v>0</v>
      </c>
      <c r="AD44" s="367">
        <v>0</v>
      </c>
      <c r="AE44" s="368">
        <v>0</v>
      </c>
      <c r="AF44" s="369">
        <v>1</v>
      </c>
      <c r="AG44" s="370">
        <v>0</v>
      </c>
      <c r="AH44" s="371">
        <v>0</v>
      </c>
      <c r="AI44" s="369">
        <v>0</v>
      </c>
      <c r="AJ44" s="370">
        <v>0</v>
      </c>
      <c r="AK44" s="371">
        <v>0</v>
      </c>
      <c r="AL44" s="369">
        <v>0</v>
      </c>
      <c r="AM44" s="370">
        <v>0</v>
      </c>
      <c r="AN44" s="371">
        <v>0</v>
      </c>
      <c r="AO44" s="369">
        <v>0</v>
      </c>
      <c r="AP44" s="370">
        <v>0</v>
      </c>
      <c r="AQ44" s="371">
        <v>0</v>
      </c>
      <c r="AR44" s="372">
        <f t="shared" si="0"/>
        <v>1</v>
      </c>
      <c r="AS44" s="373">
        <f t="shared" si="2"/>
        <v>1</v>
      </c>
      <c r="AT44" s="374">
        <f t="shared" si="4"/>
        <v>1</v>
      </c>
      <c r="AU44" s="375">
        <f t="shared" si="1"/>
        <v>0</v>
      </c>
      <c r="AV44" s="376">
        <f t="shared" si="5"/>
        <v>0</v>
      </c>
      <c r="AW44" s="377">
        <f t="shared" si="3"/>
        <v>0</v>
      </c>
      <c r="AX44" s="378">
        <f t="shared" si="6"/>
        <v>0</v>
      </c>
      <c r="AY44" s="379">
        <f t="shared" si="11"/>
        <v>2.8081999438360012E-4</v>
      </c>
      <c r="AZ44" s="359">
        <f t="shared" si="12"/>
        <v>0</v>
      </c>
      <c r="BA44" s="360">
        <f t="shared" si="13"/>
        <v>0</v>
      </c>
      <c r="BB44" s="506">
        <f t="shared" si="10"/>
        <v>2.5380710659898478E-4</v>
      </c>
    </row>
    <row r="45" spans="1:54" ht="22.95" customHeight="1" x14ac:dyDescent="0.25">
      <c r="A45" s="309">
        <v>0</v>
      </c>
      <c r="B45" s="309">
        <v>0</v>
      </c>
      <c r="C45" s="361">
        <v>36</v>
      </c>
      <c r="D45" s="362" t="s">
        <v>211</v>
      </c>
      <c r="E45" s="363" t="s">
        <v>192</v>
      </c>
      <c r="F45" s="364" t="s">
        <v>183</v>
      </c>
      <c r="G45" s="365" t="s">
        <v>212</v>
      </c>
      <c r="H45" s="366">
        <v>0</v>
      </c>
      <c r="I45" s="367">
        <v>0</v>
      </c>
      <c r="J45" s="368">
        <v>0</v>
      </c>
      <c r="K45" s="366">
        <v>0</v>
      </c>
      <c r="L45" s="367">
        <v>0</v>
      </c>
      <c r="M45" s="368">
        <v>0</v>
      </c>
      <c r="N45" s="366">
        <v>0</v>
      </c>
      <c r="O45" s="367">
        <v>0</v>
      </c>
      <c r="P45" s="368">
        <v>0</v>
      </c>
      <c r="Q45" s="366">
        <v>0</v>
      </c>
      <c r="R45" s="367">
        <v>0</v>
      </c>
      <c r="S45" s="368">
        <v>0</v>
      </c>
      <c r="T45" s="366">
        <v>0</v>
      </c>
      <c r="U45" s="367">
        <v>0</v>
      </c>
      <c r="V45" s="368">
        <v>0</v>
      </c>
      <c r="W45" s="366">
        <v>0</v>
      </c>
      <c r="X45" s="367">
        <v>0</v>
      </c>
      <c r="Y45" s="368">
        <v>0</v>
      </c>
      <c r="Z45" s="366">
        <v>0</v>
      </c>
      <c r="AA45" s="367">
        <v>0</v>
      </c>
      <c r="AB45" s="368">
        <v>0</v>
      </c>
      <c r="AC45" s="366">
        <v>0</v>
      </c>
      <c r="AD45" s="367">
        <v>0</v>
      </c>
      <c r="AE45" s="368">
        <v>0</v>
      </c>
      <c r="AF45" s="369">
        <v>0</v>
      </c>
      <c r="AG45" s="370">
        <v>0</v>
      </c>
      <c r="AH45" s="371">
        <v>0</v>
      </c>
      <c r="AI45" s="369">
        <v>0</v>
      </c>
      <c r="AJ45" s="370">
        <v>0</v>
      </c>
      <c r="AK45" s="371">
        <v>0</v>
      </c>
      <c r="AL45" s="369">
        <v>0</v>
      </c>
      <c r="AM45" s="370">
        <v>0</v>
      </c>
      <c r="AN45" s="371">
        <v>0</v>
      </c>
      <c r="AO45" s="369">
        <v>0</v>
      </c>
      <c r="AP45" s="370">
        <v>0</v>
      </c>
      <c r="AQ45" s="371">
        <v>0</v>
      </c>
      <c r="AR45" s="372">
        <f t="shared" si="0"/>
        <v>0</v>
      </c>
      <c r="AS45" s="373">
        <f t="shared" si="2"/>
        <v>0</v>
      </c>
      <c r="AT45" s="374" t="e">
        <f t="shared" si="4"/>
        <v>#DIV/0!</v>
      </c>
      <c r="AU45" s="375">
        <f t="shared" si="1"/>
        <v>0</v>
      </c>
      <c r="AV45" s="376" t="e">
        <f t="shared" si="5"/>
        <v>#DIV/0!</v>
      </c>
      <c r="AW45" s="377">
        <f t="shared" si="3"/>
        <v>0</v>
      </c>
      <c r="AX45" s="378" t="e">
        <f t="shared" si="6"/>
        <v>#DIV/0!</v>
      </c>
      <c r="AY45" s="379">
        <f t="shared" si="11"/>
        <v>0</v>
      </c>
      <c r="AZ45" s="359">
        <f t="shared" si="12"/>
        <v>0</v>
      </c>
      <c r="BA45" s="360">
        <f t="shared" si="13"/>
        <v>0</v>
      </c>
      <c r="BB45" s="506">
        <f t="shared" si="10"/>
        <v>0</v>
      </c>
    </row>
    <row r="46" spans="1:54" ht="22.95" customHeight="1" x14ac:dyDescent="0.25">
      <c r="A46" s="309">
        <v>0</v>
      </c>
      <c r="B46" s="309">
        <v>0</v>
      </c>
      <c r="C46" s="361">
        <v>37</v>
      </c>
      <c r="D46" s="362" t="s">
        <v>213</v>
      </c>
      <c r="E46" s="363" t="s">
        <v>192</v>
      </c>
      <c r="F46" s="364" t="s">
        <v>174</v>
      </c>
      <c r="G46" s="412" t="s">
        <v>214</v>
      </c>
      <c r="H46" s="366">
        <v>0</v>
      </c>
      <c r="I46" s="367">
        <v>0</v>
      </c>
      <c r="J46" s="368">
        <v>0</v>
      </c>
      <c r="K46" s="366">
        <v>0</v>
      </c>
      <c r="L46" s="367">
        <v>0</v>
      </c>
      <c r="M46" s="368">
        <v>0</v>
      </c>
      <c r="N46" s="366">
        <v>0</v>
      </c>
      <c r="O46" s="367">
        <v>0</v>
      </c>
      <c r="P46" s="368">
        <v>0</v>
      </c>
      <c r="Q46" s="366">
        <v>0</v>
      </c>
      <c r="R46" s="367">
        <v>0</v>
      </c>
      <c r="S46" s="368">
        <v>0</v>
      </c>
      <c r="T46" s="366">
        <v>0</v>
      </c>
      <c r="U46" s="367">
        <v>0</v>
      </c>
      <c r="V46" s="368">
        <v>0</v>
      </c>
      <c r="W46" s="366">
        <v>0</v>
      </c>
      <c r="X46" s="367">
        <v>0</v>
      </c>
      <c r="Y46" s="368">
        <v>0</v>
      </c>
      <c r="Z46" s="366">
        <v>0</v>
      </c>
      <c r="AA46" s="367">
        <v>0</v>
      </c>
      <c r="AB46" s="368">
        <v>0</v>
      </c>
      <c r="AC46" s="366">
        <v>0</v>
      </c>
      <c r="AD46" s="367">
        <v>0</v>
      </c>
      <c r="AE46" s="368">
        <v>0</v>
      </c>
      <c r="AF46" s="369">
        <v>0</v>
      </c>
      <c r="AG46" s="370">
        <v>0</v>
      </c>
      <c r="AH46" s="371">
        <v>0</v>
      </c>
      <c r="AI46" s="369">
        <v>0</v>
      </c>
      <c r="AJ46" s="370">
        <v>0</v>
      </c>
      <c r="AK46" s="371">
        <v>0</v>
      </c>
      <c r="AL46" s="369">
        <v>0</v>
      </c>
      <c r="AM46" s="370">
        <v>0</v>
      </c>
      <c r="AN46" s="371">
        <v>0</v>
      </c>
      <c r="AO46" s="369">
        <v>0</v>
      </c>
      <c r="AP46" s="370">
        <v>0</v>
      </c>
      <c r="AQ46" s="371">
        <v>0</v>
      </c>
      <c r="AR46" s="372">
        <f t="shared" si="0"/>
        <v>0</v>
      </c>
      <c r="AS46" s="373">
        <f t="shared" si="2"/>
        <v>0</v>
      </c>
      <c r="AT46" s="374" t="e">
        <f t="shared" si="4"/>
        <v>#DIV/0!</v>
      </c>
      <c r="AU46" s="375">
        <f t="shared" si="1"/>
        <v>0</v>
      </c>
      <c r="AV46" s="376" t="e">
        <f t="shared" si="5"/>
        <v>#DIV/0!</v>
      </c>
      <c r="AW46" s="377">
        <f t="shared" si="3"/>
        <v>0</v>
      </c>
      <c r="AX46" s="378" t="e">
        <f t="shared" si="6"/>
        <v>#DIV/0!</v>
      </c>
      <c r="AY46" s="379">
        <f t="shared" si="11"/>
        <v>0</v>
      </c>
      <c r="AZ46" s="359">
        <f t="shared" si="12"/>
        <v>0</v>
      </c>
      <c r="BA46" s="360">
        <f t="shared" si="13"/>
        <v>0</v>
      </c>
      <c r="BB46" s="506">
        <f t="shared" si="10"/>
        <v>0</v>
      </c>
    </row>
    <row r="47" spans="1:54" ht="22.95" customHeight="1" x14ac:dyDescent="0.25">
      <c r="C47" s="361">
        <v>38</v>
      </c>
      <c r="D47" s="362" t="s">
        <v>215</v>
      </c>
      <c r="E47" s="363" t="s">
        <v>216</v>
      </c>
      <c r="F47" s="364" t="s">
        <v>144</v>
      </c>
      <c r="G47" s="414" t="s">
        <v>217</v>
      </c>
      <c r="H47" s="366">
        <v>1</v>
      </c>
      <c r="I47" s="367">
        <v>0</v>
      </c>
      <c r="J47" s="368">
        <v>0</v>
      </c>
      <c r="K47" s="366">
        <v>2</v>
      </c>
      <c r="L47" s="367">
        <v>0</v>
      </c>
      <c r="M47" s="368">
        <v>0</v>
      </c>
      <c r="N47" s="366">
        <v>1</v>
      </c>
      <c r="O47" s="367">
        <v>0</v>
      </c>
      <c r="P47" s="368">
        <v>0</v>
      </c>
      <c r="Q47" s="366">
        <v>1</v>
      </c>
      <c r="R47" s="367">
        <v>0</v>
      </c>
      <c r="S47" s="368">
        <v>0</v>
      </c>
      <c r="T47" s="366">
        <v>0</v>
      </c>
      <c r="U47" s="367">
        <v>0</v>
      </c>
      <c r="V47" s="368">
        <v>0</v>
      </c>
      <c r="W47" s="366">
        <v>1</v>
      </c>
      <c r="X47" s="367">
        <v>0</v>
      </c>
      <c r="Y47" s="368">
        <v>0</v>
      </c>
      <c r="Z47" s="366">
        <v>1</v>
      </c>
      <c r="AA47" s="367">
        <v>0</v>
      </c>
      <c r="AB47" s="368">
        <v>0</v>
      </c>
      <c r="AC47" s="366">
        <v>0</v>
      </c>
      <c r="AD47" s="367">
        <v>0</v>
      </c>
      <c r="AE47" s="368">
        <v>0</v>
      </c>
      <c r="AF47" s="369">
        <v>0</v>
      </c>
      <c r="AG47" s="370">
        <v>2</v>
      </c>
      <c r="AH47" s="371">
        <v>0</v>
      </c>
      <c r="AI47" s="369">
        <v>0</v>
      </c>
      <c r="AJ47" s="370">
        <v>0</v>
      </c>
      <c r="AK47" s="371">
        <v>0</v>
      </c>
      <c r="AL47" s="369">
        <v>0</v>
      </c>
      <c r="AM47" s="370">
        <v>0</v>
      </c>
      <c r="AN47" s="371">
        <v>0</v>
      </c>
      <c r="AO47" s="369">
        <v>0</v>
      </c>
      <c r="AP47" s="370">
        <v>0</v>
      </c>
      <c r="AQ47" s="371">
        <v>0</v>
      </c>
      <c r="AR47" s="415">
        <f t="shared" si="0"/>
        <v>9</v>
      </c>
      <c r="AS47" s="373">
        <f t="shared" si="2"/>
        <v>7</v>
      </c>
      <c r="AT47" s="374">
        <f t="shared" si="4"/>
        <v>0.77777777777777779</v>
      </c>
      <c r="AU47" s="375">
        <f t="shared" si="1"/>
        <v>2</v>
      </c>
      <c r="AV47" s="376">
        <f t="shared" si="5"/>
        <v>0.22222222222222221</v>
      </c>
      <c r="AW47" s="377">
        <f t="shared" si="3"/>
        <v>0</v>
      </c>
      <c r="AX47" s="378">
        <f t="shared" si="6"/>
        <v>0</v>
      </c>
      <c r="AY47" s="379">
        <f t="shared" si="11"/>
        <v>1.9657399606852009E-3</v>
      </c>
      <c r="AZ47" s="359">
        <f t="shared" si="12"/>
        <v>5.6163998876720023E-4</v>
      </c>
      <c r="BA47" s="360">
        <f t="shared" si="13"/>
        <v>0</v>
      </c>
      <c r="BB47" s="506">
        <f t="shared" si="10"/>
        <v>2.2842639593908631E-3</v>
      </c>
    </row>
    <row r="48" spans="1:54" ht="22.95" customHeight="1" x14ac:dyDescent="0.25">
      <c r="A48" s="309">
        <v>0</v>
      </c>
      <c r="B48" s="309">
        <v>0</v>
      </c>
      <c r="C48" s="361">
        <v>39</v>
      </c>
      <c r="D48" s="413" t="s">
        <v>218</v>
      </c>
      <c r="E48" s="363" t="s">
        <v>219</v>
      </c>
      <c r="F48" s="364" t="s">
        <v>167</v>
      </c>
      <c r="G48" s="365" t="s">
        <v>74</v>
      </c>
      <c r="H48" s="366">
        <v>2</v>
      </c>
      <c r="I48" s="367">
        <v>1</v>
      </c>
      <c r="J48" s="368">
        <v>0</v>
      </c>
      <c r="K48" s="366">
        <v>0</v>
      </c>
      <c r="L48" s="367">
        <v>0</v>
      </c>
      <c r="M48" s="368">
        <v>2</v>
      </c>
      <c r="N48" s="366">
        <v>3</v>
      </c>
      <c r="O48" s="367">
        <v>3</v>
      </c>
      <c r="P48" s="368">
        <v>4</v>
      </c>
      <c r="Q48" s="366">
        <v>3</v>
      </c>
      <c r="R48" s="367">
        <v>2</v>
      </c>
      <c r="S48" s="368">
        <v>2</v>
      </c>
      <c r="T48" s="366">
        <v>2</v>
      </c>
      <c r="U48" s="367">
        <v>4</v>
      </c>
      <c r="V48" s="368">
        <v>3</v>
      </c>
      <c r="W48" s="366">
        <v>5</v>
      </c>
      <c r="X48" s="367">
        <v>6</v>
      </c>
      <c r="Y48" s="368">
        <v>3</v>
      </c>
      <c r="Z48" s="366">
        <v>5</v>
      </c>
      <c r="AA48" s="367">
        <v>6</v>
      </c>
      <c r="AB48" s="368">
        <v>3</v>
      </c>
      <c r="AC48" s="366">
        <v>4</v>
      </c>
      <c r="AD48" s="367">
        <v>2</v>
      </c>
      <c r="AE48" s="368">
        <v>0</v>
      </c>
      <c r="AF48" s="369">
        <v>5</v>
      </c>
      <c r="AG48" s="370">
        <v>2</v>
      </c>
      <c r="AH48" s="371">
        <v>2</v>
      </c>
      <c r="AI48" s="369">
        <v>3</v>
      </c>
      <c r="AJ48" s="370">
        <v>1</v>
      </c>
      <c r="AK48" s="371">
        <v>2</v>
      </c>
      <c r="AL48" s="369">
        <v>0</v>
      </c>
      <c r="AM48" s="370">
        <v>0</v>
      </c>
      <c r="AN48" s="371">
        <v>1</v>
      </c>
      <c r="AO48" s="369">
        <v>1</v>
      </c>
      <c r="AP48" s="370">
        <v>1</v>
      </c>
      <c r="AQ48" s="371">
        <v>2</v>
      </c>
      <c r="AR48" s="372">
        <f t="shared" si="0"/>
        <v>85</v>
      </c>
      <c r="AS48" s="373">
        <f t="shared" si="2"/>
        <v>33</v>
      </c>
      <c r="AT48" s="374">
        <f t="shared" si="4"/>
        <v>0.38823529411764707</v>
      </c>
      <c r="AU48" s="375">
        <f t="shared" si="1"/>
        <v>28</v>
      </c>
      <c r="AV48" s="376">
        <f t="shared" si="5"/>
        <v>0.32941176470588235</v>
      </c>
      <c r="AW48" s="377">
        <f t="shared" si="3"/>
        <v>24</v>
      </c>
      <c r="AX48" s="378">
        <f t="shared" si="6"/>
        <v>0.28235294117647058</v>
      </c>
      <c r="AY48" s="379">
        <f t="shared" si="11"/>
        <v>9.2670598146588033E-3</v>
      </c>
      <c r="AZ48" s="359">
        <f t="shared" si="12"/>
        <v>7.8629598427408035E-3</v>
      </c>
      <c r="BA48" s="360">
        <f t="shared" si="13"/>
        <v>6.7396798652064023E-3</v>
      </c>
      <c r="BB48" s="506">
        <f t="shared" si="10"/>
        <v>2.1573604060913704E-2</v>
      </c>
    </row>
    <row r="49" spans="1:54" ht="22.95" customHeight="1" x14ac:dyDescent="0.25">
      <c r="C49" s="361">
        <v>40</v>
      </c>
      <c r="D49" s="413" t="s">
        <v>220</v>
      </c>
      <c r="E49" s="363" t="s">
        <v>219</v>
      </c>
      <c r="F49" s="364" t="s">
        <v>167</v>
      </c>
      <c r="G49" s="365" t="s">
        <v>78</v>
      </c>
      <c r="H49" s="366">
        <v>4</v>
      </c>
      <c r="I49" s="367">
        <v>3</v>
      </c>
      <c r="J49" s="368">
        <v>2</v>
      </c>
      <c r="K49" s="366">
        <v>3</v>
      </c>
      <c r="L49" s="367">
        <v>1</v>
      </c>
      <c r="M49" s="368">
        <v>5</v>
      </c>
      <c r="N49" s="366">
        <v>14</v>
      </c>
      <c r="O49" s="367">
        <v>0</v>
      </c>
      <c r="P49" s="368">
        <v>6</v>
      </c>
      <c r="Q49" s="366">
        <v>4</v>
      </c>
      <c r="R49" s="367">
        <v>1</v>
      </c>
      <c r="S49" s="368">
        <v>4</v>
      </c>
      <c r="T49" s="366">
        <v>1</v>
      </c>
      <c r="U49" s="367">
        <v>2</v>
      </c>
      <c r="V49" s="368">
        <v>2</v>
      </c>
      <c r="W49" s="366">
        <v>6</v>
      </c>
      <c r="X49" s="367">
        <v>1</v>
      </c>
      <c r="Y49" s="368">
        <v>4</v>
      </c>
      <c r="Z49" s="366">
        <v>6</v>
      </c>
      <c r="AA49" s="367">
        <v>1</v>
      </c>
      <c r="AB49" s="368">
        <v>4</v>
      </c>
      <c r="AC49" s="366">
        <v>1</v>
      </c>
      <c r="AD49" s="367">
        <v>0</v>
      </c>
      <c r="AE49" s="368">
        <v>6</v>
      </c>
      <c r="AF49" s="369">
        <v>2</v>
      </c>
      <c r="AG49" s="370">
        <v>0</v>
      </c>
      <c r="AH49" s="371">
        <v>5</v>
      </c>
      <c r="AI49" s="369">
        <v>1</v>
      </c>
      <c r="AJ49" s="370">
        <v>1</v>
      </c>
      <c r="AK49" s="371">
        <v>5</v>
      </c>
      <c r="AL49" s="369">
        <v>1</v>
      </c>
      <c r="AM49" s="370">
        <v>1</v>
      </c>
      <c r="AN49" s="371">
        <v>1</v>
      </c>
      <c r="AO49" s="369">
        <v>2</v>
      </c>
      <c r="AP49" s="370">
        <v>1</v>
      </c>
      <c r="AQ49" s="371">
        <v>4</v>
      </c>
      <c r="AR49" s="372">
        <f t="shared" si="0"/>
        <v>105</v>
      </c>
      <c r="AS49" s="373">
        <f t="shared" si="2"/>
        <v>45</v>
      </c>
      <c r="AT49" s="374">
        <f t="shared" si="4"/>
        <v>0.42857142857142855</v>
      </c>
      <c r="AU49" s="375">
        <f t="shared" si="1"/>
        <v>12</v>
      </c>
      <c r="AV49" s="376">
        <f t="shared" si="5"/>
        <v>0.11428571428571428</v>
      </c>
      <c r="AW49" s="377">
        <f t="shared" si="3"/>
        <v>48</v>
      </c>
      <c r="AX49" s="378">
        <f t="shared" si="6"/>
        <v>0.45714285714285713</v>
      </c>
      <c r="AY49" s="379">
        <f t="shared" si="11"/>
        <v>1.2636899747262006E-2</v>
      </c>
      <c r="AZ49" s="359">
        <f t="shared" si="12"/>
        <v>3.3698399326032012E-3</v>
      </c>
      <c r="BA49" s="360">
        <f t="shared" si="13"/>
        <v>1.3479359730412805E-2</v>
      </c>
      <c r="BB49" s="506">
        <f t="shared" si="10"/>
        <v>2.6649746192893401E-2</v>
      </c>
    </row>
    <row r="50" spans="1:54" ht="22.95" customHeight="1" x14ac:dyDescent="0.25">
      <c r="A50" s="309">
        <v>0</v>
      </c>
      <c r="B50" s="309">
        <v>0</v>
      </c>
      <c r="C50" s="361">
        <v>41</v>
      </c>
      <c r="D50" s="362" t="s">
        <v>221</v>
      </c>
      <c r="E50" s="363" t="s">
        <v>222</v>
      </c>
      <c r="F50" s="364" t="s">
        <v>223</v>
      </c>
      <c r="G50" s="412" t="s">
        <v>224</v>
      </c>
      <c r="H50" s="366">
        <v>0</v>
      </c>
      <c r="I50" s="367">
        <v>0</v>
      </c>
      <c r="J50" s="368">
        <v>0</v>
      </c>
      <c r="K50" s="366">
        <v>0</v>
      </c>
      <c r="L50" s="367">
        <v>0</v>
      </c>
      <c r="M50" s="368">
        <v>0</v>
      </c>
      <c r="N50" s="366">
        <v>0</v>
      </c>
      <c r="O50" s="367">
        <v>0</v>
      </c>
      <c r="P50" s="368">
        <v>0</v>
      </c>
      <c r="Q50" s="366">
        <v>0</v>
      </c>
      <c r="R50" s="367">
        <v>0</v>
      </c>
      <c r="S50" s="368">
        <v>0</v>
      </c>
      <c r="T50" s="366">
        <v>0</v>
      </c>
      <c r="U50" s="367">
        <v>0</v>
      </c>
      <c r="V50" s="368">
        <v>0</v>
      </c>
      <c r="W50" s="366">
        <v>0</v>
      </c>
      <c r="X50" s="367">
        <v>0</v>
      </c>
      <c r="Y50" s="368">
        <v>0</v>
      </c>
      <c r="Z50" s="366">
        <v>0</v>
      </c>
      <c r="AA50" s="367">
        <v>0</v>
      </c>
      <c r="AB50" s="368">
        <v>0</v>
      </c>
      <c r="AC50" s="366">
        <v>0</v>
      </c>
      <c r="AD50" s="367">
        <v>0</v>
      </c>
      <c r="AE50" s="368">
        <v>0</v>
      </c>
      <c r="AF50" s="369">
        <v>0</v>
      </c>
      <c r="AG50" s="370">
        <v>0</v>
      </c>
      <c r="AH50" s="371">
        <v>0</v>
      </c>
      <c r="AI50" s="369">
        <v>0</v>
      </c>
      <c r="AJ50" s="370">
        <v>0</v>
      </c>
      <c r="AK50" s="371">
        <v>0</v>
      </c>
      <c r="AL50" s="369">
        <v>0</v>
      </c>
      <c r="AM50" s="370">
        <v>0</v>
      </c>
      <c r="AN50" s="371">
        <v>0</v>
      </c>
      <c r="AO50" s="369">
        <v>0</v>
      </c>
      <c r="AP50" s="370">
        <v>0</v>
      </c>
      <c r="AQ50" s="371">
        <v>0</v>
      </c>
      <c r="AR50" s="372">
        <f t="shared" si="0"/>
        <v>0</v>
      </c>
      <c r="AS50" s="373">
        <f t="shared" si="2"/>
        <v>0</v>
      </c>
      <c r="AT50" s="374" t="e">
        <f t="shared" si="4"/>
        <v>#DIV/0!</v>
      </c>
      <c r="AU50" s="375">
        <f t="shared" si="1"/>
        <v>0</v>
      </c>
      <c r="AV50" s="376" t="e">
        <f t="shared" si="5"/>
        <v>#DIV/0!</v>
      </c>
      <c r="AW50" s="377">
        <f t="shared" si="3"/>
        <v>0</v>
      </c>
      <c r="AX50" s="378" t="e">
        <f t="shared" si="6"/>
        <v>#DIV/0!</v>
      </c>
      <c r="AY50" s="379">
        <f t="shared" si="11"/>
        <v>0</v>
      </c>
      <c r="AZ50" s="359">
        <f t="shared" si="12"/>
        <v>0</v>
      </c>
      <c r="BA50" s="360">
        <f t="shared" si="13"/>
        <v>0</v>
      </c>
      <c r="BB50" s="506">
        <f t="shared" si="10"/>
        <v>0</v>
      </c>
    </row>
    <row r="51" spans="1:54" ht="22.95" customHeight="1" x14ac:dyDescent="0.25">
      <c r="A51" s="309">
        <v>0</v>
      </c>
      <c r="B51" s="309">
        <v>0</v>
      </c>
      <c r="C51" s="361">
        <v>42</v>
      </c>
      <c r="D51" s="362" t="s">
        <v>225</v>
      </c>
      <c r="E51" s="363" t="s">
        <v>192</v>
      </c>
      <c r="F51" s="364" t="s">
        <v>174</v>
      </c>
      <c r="G51" s="412" t="s">
        <v>226</v>
      </c>
      <c r="H51" s="366">
        <v>0</v>
      </c>
      <c r="I51" s="367">
        <v>0</v>
      </c>
      <c r="J51" s="368">
        <v>1</v>
      </c>
      <c r="K51" s="366">
        <v>0</v>
      </c>
      <c r="L51" s="367">
        <v>0</v>
      </c>
      <c r="M51" s="368">
        <v>0</v>
      </c>
      <c r="N51" s="366">
        <v>0</v>
      </c>
      <c r="O51" s="367">
        <v>0</v>
      </c>
      <c r="P51" s="368">
        <v>0</v>
      </c>
      <c r="Q51" s="366">
        <v>0</v>
      </c>
      <c r="R51" s="367">
        <v>1</v>
      </c>
      <c r="S51" s="368">
        <v>0</v>
      </c>
      <c r="T51" s="366">
        <v>0</v>
      </c>
      <c r="U51" s="367">
        <v>0</v>
      </c>
      <c r="V51" s="368">
        <v>0</v>
      </c>
      <c r="W51" s="366">
        <v>0</v>
      </c>
      <c r="X51" s="367">
        <v>0</v>
      </c>
      <c r="Y51" s="368">
        <v>0</v>
      </c>
      <c r="Z51" s="366">
        <v>0</v>
      </c>
      <c r="AA51" s="367">
        <v>0</v>
      </c>
      <c r="AB51" s="368">
        <v>0</v>
      </c>
      <c r="AC51" s="366">
        <v>0</v>
      </c>
      <c r="AD51" s="367">
        <v>0</v>
      </c>
      <c r="AE51" s="368">
        <v>0</v>
      </c>
      <c r="AF51" s="369">
        <v>0</v>
      </c>
      <c r="AG51" s="370">
        <v>0</v>
      </c>
      <c r="AH51" s="371">
        <v>0</v>
      </c>
      <c r="AI51" s="369">
        <v>0</v>
      </c>
      <c r="AJ51" s="370">
        <v>0</v>
      </c>
      <c r="AK51" s="371">
        <v>0</v>
      </c>
      <c r="AL51" s="369">
        <v>2</v>
      </c>
      <c r="AM51" s="370">
        <v>1</v>
      </c>
      <c r="AN51" s="371">
        <v>0</v>
      </c>
      <c r="AO51" s="369">
        <v>1</v>
      </c>
      <c r="AP51" s="370">
        <v>0</v>
      </c>
      <c r="AQ51" s="371">
        <v>0</v>
      </c>
      <c r="AR51" s="372">
        <f t="shared" si="0"/>
        <v>6</v>
      </c>
      <c r="AS51" s="373">
        <f t="shared" si="2"/>
        <v>3</v>
      </c>
      <c r="AT51" s="374">
        <f t="shared" si="4"/>
        <v>0.5</v>
      </c>
      <c r="AU51" s="375">
        <f t="shared" si="1"/>
        <v>2</v>
      </c>
      <c r="AV51" s="376">
        <f t="shared" si="5"/>
        <v>0.33333333333333331</v>
      </c>
      <c r="AW51" s="377">
        <f t="shared" si="3"/>
        <v>1</v>
      </c>
      <c r="AX51" s="378">
        <f t="shared" si="6"/>
        <v>0.16666666666666666</v>
      </c>
      <c r="AY51" s="379">
        <f t="shared" si="11"/>
        <v>8.4245998315080029E-4</v>
      </c>
      <c r="AZ51" s="359">
        <f t="shared" si="12"/>
        <v>5.6163998876720023E-4</v>
      </c>
      <c r="BA51" s="360">
        <f t="shared" si="13"/>
        <v>2.8081999438360012E-4</v>
      </c>
      <c r="BB51" s="506">
        <f t="shared" si="10"/>
        <v>1.5228426395939086E-3</v>
      </c>
    </row>
    <row r="52" spans="1:54" ht="22.95" customHeight="1" x14ac:dyDescent="0.25">
      <c r="A52" s="309">
        <v>0</v>
      </c>
      <c r="B52" s="309">
        <v>0</v>
      </c>
      <c r="C52" s="361">
        <v>43</v>
      </c>
      <c r="D52" s="362" t="s">
        <v>227</v>
      </c>
      <c r="E52" s="363" t="s">
        <v>228</v>
      </c>
      <c r="F52" s="364" t="s">
        <v>229</v>
      </c>
      <c r="G52" s="412" t="s">
        <v>230</v>
      </c>
      <c r="H52" s="366">
        <v>0</v>
      </c>
      <c r="I52" s="367">
        <v>0</v>
      </c>
      <c r="J52" s="368">
        <v>0</v>
      </c>
      <c r="K52" s="366">
        <v>0</v>
      </c>
      <c r="L52" s="367">
        <v>0</v>
      </c>
      <c r="M52" s="368">
        <v>0</v>
      </c>
      <c r="N52" s="366">
        <v>0</v>
      </c>
      <c r="O52" s="367">
        <v>0</v>
      </c>
      <c r="P52" s="368">
        <v>0</v>
      </c>
      <c r="Q52" s="366">
        <v>0</v>
      </c>
      <c r="R52" s="367">
        <v>0</v>
      </c>
      <c r="S52" s="368">
        <v>0</v>
      </c>
      <c r="T52" s="366">
        <v>0</v>
      </c>
      <c r="U52" s="367">
        <v>0</v>
      </c>
      <c r="V52" s="368">
        <v>0</v>
      </c>
      <c r="W52" s="366">
        <v>0</v>
      </c>
      <c r="X52" s="367">
        <v>0</v>
      </c>
      <c r="Y52" s="368">
        <v>0</v>
      </c>
      <c r="Z52" s="366">
        <v>0</v>
      </c>
      <c r="AA52" s="367">
        <v>0</v>
      </c>
      <c r="AB52" s="368">
        <v>0</v>
      </c>
      <c r="AC52" s="366">
        <v>0</v>
      </c>
      <c r="AD52" s="367">
        <v>0</v>
      </c>
      <c r="AE52" s="368">
        <v>0</v>
      </c>
      <c r="AF52" s="369">
        <v>0</v>
      </c>
      <c r="AG52" s="370">
        <v>0</v>
      </c>
      <c r="AH52" s="371">
        <v>0</v>
      </c>
      <c r="AI52" s="369">
        <v>0</v>
      </c>
      <c r="AJ52" s="370">
        <v>0</v>
      </c>
      <c r="AK52" s="371">
        <v>0</v>
      </c>
      <c r="AL52" s="369">
        <v>0</v>
      </c>
      <c r="AM52" s="370">
        <v>0</v>
      </c>
      <c r="AN52" s="371">
        <v>0</v>
      </c>
      <c r="AO52" s="369">
        <v>0</v>
      </c>
      <c r="AP52" s="370">
        <v>0</v>
      </c>
      <c r="AQ52" s="371">
        <v>0</v>
      </c>
      <c r="AR52" s="372">
        <f t="shared" si="0"/>
        <v>0</v>
      </c>
      <c r="AS52" s="373">
        <f t="shared" si="2"/>
        <v>0</v>
      </c>
      <c r="AT52" s="374" t="e">
        <f t="shared" si="4"/>
        <v>#DIV/0!</v>
      </c>
      <c r="AU52" s="375">
        <f t="shared" si="1"/>
        <v>0</v>
      </c>
      <c r="AV52" s="376" t="e">
        <f t="shared" si="5"/>
        <v>#DIV/0!</v>
      </c>
      <c r="AW52" s="377">
        <f t="shared" si="3"/>
        <v>0</v>
      </c>
      <c r="AX52" s="378" t="e">
        <f t="shared" si="6"/>
        <v>#DIV/0!</v>
      </c>
      <c r="AY52" s="379">
        <f t="shared" si="11"/>
        <v>0</v>
      </c>
      <c r="AZ52" s="359">
        <f t="shared" si="12"/>
        <v>0</v>
      </c>
      <c r="BA52" s="360">
        <f t="shared" si="13"/>
        <v>0</v>
      </c>
      <c r="BB52" s="506">
        <f t="shared" si="10"/>
        <v>0</v>
      </c>
    </row>
    <row r="53" spans="1:54" ht="22.95" customHeight="1" x14ac:dyDescent="0.25">
      <c r="C53" s="361">
        <v>44</v>
      </c>
      <c r="D53" s="362" t="s">
        <v>231</v>
      </c>
      <c r="E53" s="363" t="s">
        <v>192</v>
      </c>
      <c r="F53" s="364" t="s">
        <v>174</v>
      </c>
      <c r="G53" s="412" t="s">
        <v>232</v>
      </c>
      <c r="H53" s="366">
        <v>0</v>
      </c>
      <c r="I53" s="367">
        <v>0</v>
      </c>
      <c r="J53" s="368">
        <v>0</v>
      </c>
      <c r="K53" s="366">
        <v>0</v>
      </c>
      <c r="L53" s="367">
        <v>0</v>
      </c>
      <c r="M53" s="368">
        <v>0</v>
      </c>
      <c r="N53" s="366">
        <v>0</v>
      </c>
      <c r="O53" s="367">
        <v>0</v>
      </c>
      <c r="P53" s="368">
        <v>0</v>
      </c>
      <c r="Q53" s="366">
        <v>0</v>
      </c>
      <c r="R53" s="367">
        <v>0</v>
      </c>
      <c r="S53" s="368">
        <v>0</v>
      </c>
      <c r="T53" s="366">
        <v>0</v>
      </c>
      <c r="U53" s="367">
        <v>0</v>
      </c>
      <c r="V53" s="368">
        <v>0</v>
      </c>
      <c r="W53" s="366">
        <v>0</v>
      </c>
      <c r="X53" s="367">
        <v>0</v>
      </c>
      <c r="Y53" s="368">
        <v>0</v>
      </c>
      <c r="Z53" s="366">
        <v>0</v>
      </c>
      <c r="AA53" s="367">
        <v>0</v>
      </c>
      <c r="AB53" s="368">
        <v>0</v>
      </c>
      <c r="AC53" s="366">
        <v>0</v>
      </c>
      <c r="AD53" s="367">
        <v>0</v>
      </c>
      <c r="AE53" s="368">
        <v>0</v>
      </c>
      <c r="AF53" s="369">
        <v>0</v>
      </c>
      <c r="AG53" s="370">
        <v>0</v>
      </c>
      <c r="AH53" s="371">
        <v>0</v>
      </c>
      <c r="AI53" s="369">
        <v>0</v>
      </c>
      <c r="AJ53" s="370">
        <v>0</v>
      </c>
      <c r="AK53" s="371">
        <v>0</v>
      </c>
      <c r="AL53" s="369">
        <v>0</v>
      </c>
      <c r="AM53" s="370">
        <v>0</v>
      </c>
      <c r="AN53" s="371">
        <v>0</v>
      </c>
      <c r="AO53" s="369">
        <v>0</v>
      </c>
      <c r="AP53" s="370">
        <v>0</v>
      </c>
      <c r="AQ53" s="371">
        <v>0</v>
      </c>
      <c r="AR53" s="372">
        <f t="shared" si="0"/>
        <v>0</v>
      </c>
      <c r="AS53" s="373">
        <f t="shared" si="2"/>
        <v>0</v>
      </c>
      <c r="AT53" s="374" t="e">
        <f t="shared" si="4"/>
        <v>#DIV/0!</v>
      </c>
      <c r="AU53" s="375">
        <f t="shared" si="1"/>
        <v>0</v>
      </c>
      <c r="AV53" s="376" t="e">
        <f t="shared" si="5"/>
        <v>#DIV/0!</v>
      </c>
      <c r="AW53" s="377">
        <f t="shared" si="3"/>
        <v>0</v>
      </c>
      <c r="AX53" s="378" t="e">
        <f t="shared" si="6"/>
        <v>#DIV/0!</v>
      </c>
      <c r="AY53" s="379">
        <f t="shared" si="11"/>
        <v>0</v>
      </c>
      <c r="AZ53" s="359">
        <f t="shared" si="12"/>
        <v>0</v>
      </c>
      <c r="BA53" s="360">
        <f t="shared" si="13"/>
        <v>0</v>
      </c>
      <c r="BB53" s="506">
        <f t="shared" si="10"/>
        <v>0</v>
      </c>
    </row>
    <row r="54" spans="1:54" ht="22.95" customHeight="1" x14ac:dyDescent="0.25">
      <c r="A54" s="309">
        <v>0</v>
      </c>
      <c r="B54" s="309">
        <v>0</v>
      </c>
      <c r="C54" s="361">
        <v>45</v>
      </c>
      <c r="D54" s="413" t="s">
        <v>233</v>
      </c>
      <c r="E54" s="363" t="s">
        <v>234</v>
      </c>
      <c r="F54" s="364" t="s">
        <v>183</v>
      </c>
      <c r="G54" s="383" t="s">
        <v>235</v>
      </c>
      <c r="H54" s="366">
        <v>13</v>
      </c>
      <c r="I54" s="367">
        <v>5</v>
      </c>
      <c r="J54" s="368">
        <v>7</v>
      </c>
      <c r="K54" s="366">
        <v>14</v>
      </c>
      <c r="L54" s="367">
        <v>19</v>
      </c>
      <c r="M54" s="368">
        <v>11</v>
      </c>
      <c r="N54" s="366">
        <v>18</v>
      </c>
      <c r="O54" s="367">
        <v>22</v>
      </c>
      <c r="P54" s="368">
        <v>4</v>
      </c>
      <c r="Q54" s="366">
        <v>16</v>
      </c>
      <c r="R54" s="367">
        <v>7</v>
      </c>
      <c r="S54" s="368">
        <v>7</v>
      </c>
      <c r="T54" s="366">
        <v>18</v>
      </c>
      <c r="U54" s="367">
        <v>14</v>
      </c>
      <c r="V54" s="368">
        <v>11</v>
      </c>
      <c r="W54" s="366">
        <v>18</v>
      </c>
      <c r="X54" s="367">
        <v>19</v>
      </c>
      <c r="Y54" s="368">
        <v>13</v>
      </c>
      <c r="Z54" s="366">
        <v>18</v>
      </c>
      <c r="AA54" s="367">
        <v>19</v>
      </c>
      <c r="AB54" s="368">
        <v>13</v>
      </c>
      <c r="AC54" s="366">
        <v>12</v>
      </c>
      <c r="AD54" s="367">
        <v>9</v>
      </c>
      <c r="AE54" s="368">
        <v>11</v>
      </c>
      <c r="AF54" s="369">
        <v>21</v>
      </c>
      <c r="AG54" s="370">
        <v>7</v>
      </c>
      <c r="AH54" s="371">
        <v>10</v>
      </c>
      <c r="AI54" s="369">
        <v>13</v>
      </c>
      <c r="AJ54" s="370">
        <v>9</v>
      </c>
      <c r="AK54" s="371">
        <v>7</v>
      </c>
      <c r="AL54" s="369">
        <v>8</v>
      </c>
      <c r="AM54" s="370">
        <v>12</v>
      </c>
      <c r="AN54" s="371">
        <v>12</v>
      </c>
      <c r="AO54" s="369">
        <v>10</v>
      </c>
      <c r="AP54" s="370">
        <v>10</v>
      </c>
      <c r="AQ54" s="371">
        <v>3</v>
      </c>
      <c r="AR54" s="372">
        <f t="shared" si="0"/>
        <v>440</v>
      </c>
      <c r="AS54" s="373">
        <f t="shared" si="2"/>
        <v>179</v>
      </c>
      <c r="AT54" s="374">
        <f t="shared" si="4"/>
        <v>0.4068181818181818</v>
      </c>
      <c r="AU54" s="375">
        <f t="shared" si="1"/>
        <v>152</v>
      </c>
      <c r="AV54" s="376">
        <f t="shared" si="5"/>
        <v>0.34545454545454546</v>
      </c>
      <c r="AW54" s="377">
        <f t="shared" si="3"/>
        <v>109</v>
      </c>
      <c r="AX54" s="378">
        <f t="shared" si="6"/>
        <v>0.24772727272727274</v>
      </c>
      <c r="AY54" s="379">
        <f t="shared" si="11"/>
        <v>5.0266778994664418E-2</v>
      </c>
      <c r="AZ54" s="359">
        <f t="shared" si="12"/>
        <v>4.268463914630722E-2</v>
      </c>
      <c r="BA54" s="360">
        <f t="shared" si="13"/>
        <v>3.0609379387812413E-2</v>
      </c>
      <c r="BB54" s="506">
        <f t="shared" si="10"/>
        <v>0.1116751269035533</v>
      </c>
    </row>
    <row r="55" spans="1:54" ht="22.95" customHeight="1" x14ac:dyDescent="0.25">
      <c r="A55" s="309">
        <v>0</v>
      </c>
      <c r="B55" s="309">
        <v>0</v>
      </c>
      <c r="C55" s="361">
        <v>46</v>
      </c>
      <c r="D55" s="362" t="s">
        <v>236</v>
      </c>
      <c r="E55" s="363" t="s">
        <v>237</v>
      </c>
      <c r="F55" s="364" t="s">
        <v>174</v>
      </c>
      <c r="G55" s="412" t="s">
        <v>238</v>
      </c>
      <c r="H55" s="366">
        <v>0</v>
      </c>
      <c r="I55" s="367">
        <v>0</v>
      </c>
      <c r="J55" s="368">
        <v>0</v>
      </c>
      <c r="K55" s="366">
        <v>0</v>
      </c>
      <c r="L55" s="367">
        <v>0</v>
      </c>
      <c r="M55" s="368">
        <v>0</v>
      </c>
      <c r="N55" s="366">
        <v>0</v>
      </c>
      <c r="O55" s="367">
        <v>0</v>
      </c>
      <c r="P55" s="368">
        <v>0</v>
      </c>
      <c r="Q55" s="366">
        <v>0</v>
      </c>
      <c r="R55" s="367">
        <v>0</v>
      </c>
      <c r="S55" s="368">
        <v>0</v>
      </c>
      <c r="T55" s="366">
        <v>0</v>
      </c>
      <c r="U55" s="367">
        <v>0</v>
      </c>
      <c r="V55" s="368">
        <v>0</v>
      </c>
      <c r="W55" s="366">
        <v>0</v>
      </c>
      <c r="X55" s="367">
        <v>0</v>
      </c>
      <c r="Y55" s="368">
        <v>0</v>
      </c>
      <c r="Z55" s="366">
        <v>0</v>
      </c>
      <c r="AA55" s="367">
        <v>0</v>
      </c>
      <c r="AB55" s="368">
        <v>0</v>
      </c>
      <c r="AC55" s="366">
        <v>0</v>
      </c>
      <c r="AD55" s="367">
        <v>0</v>
      </c>
      <c r="AE55" s="368">
        <v>0</v>
      </c>
      <c r="AF55" s="369">
        <v>0</v>
      </c>
      <c r="AG55" s="370">
        <v>0</v>
      </c>
      <c r="AH55" s="371">
        <v>0</v>
      </c>
      <c r="AI55" s="369">
        <v>0</v>
      </c>
      <c r="AJ55" s="370">
        <v>0</v>
      </c>
      <c r="AK55" s="371">
        <v>0</v>
      </c>
      <c r="AL55" s="369">
        <v>0</v>
      </c>
      <c r="AM55" s="370">
        <v>0</v>
      </c>
      <c r="AN55" s="371">
        <v>0</v>
      </c>
      <c r="AO55" s="369">
        <v>0</v>
      </c>
      <c r="AP55" s="370">
        <v>0</v>
      </c>
      <c r="AQ55" s="371">
        <v>0</v>
      </c>
      <c r="AR55" s="372">
        <f t="shared" si="0"/>
        <v>0</v>
      </c>
      <c r="AS55" s="373">
        <f t="shared" si="2"/>
        <v>0</v>
      </c>
      <c r="AT55" s="374" t="e">
        <f t="shared" si="4"/>
        <v>#DIV/0!</v>
      </c>
      <c r="AU55" s="375">
        <f t="shared" si="1"/>
        <v>0</v>
      </c>
      <c r="AV55" s="376" t="e">
        <f t="shared" si="5"/>
        <v>#DIV/0!</v>
      </c>
      <c r="AW55" s="377">
        <f t="shared" si="3"/>
        <v>0</v>
      </c>
      <c r="AX55" s="378" t="e">
        <f t="shared" si="6"/>
        <v>#DIV/0!</v>
      </c>
      <c r="AY55" s="379">
        <f t="shared" si="11"/>
        <v>0</v>
      </c>
      <c r="AZ55" s="359">
        <f t="shared" si="12"/>
        <v>0</v>
      </c>
      <c r="BA55" s="360">
        <f t="shared" si="13"/>
        <v>0</v>
      </c>
      <c r="BB55" s="506">
        <f t="shared" si="10"/>
        <v>0</v>
      </c>
    </row>
    <row r="56" spans="1:54" ht="22.95" customHeight="1" x14ac:dyDescent="0.25">
      <c r="A56" s="309">
        <v>0</v>
      </c>
      <c r="B56" s="309">
        <v>0</v>
      </c>
      <c r="C56" s="361">
        <v>47</v>
      </c>
      <c r="D56" s="362" t="s">
        <v>239</v>
      </c>
      <c r="E56" s="363" t="s">
        <v>240</v>
      </c>
      <c r="F56" s="364" t="s">
        <v>241</v>
      </c>
      <c r="G56" s="412" t="s">
        <v>242</v>
      </c>
      <c r="H56" s="366">
        <v>0</v>
      </c>
      <c r="I56" s="367">
        <v>0</v>
      </c>
      <c r="J56" s="368">
        <v>0</v>
      </c>
      <c r="K56" s="366">
        <v>0</v>
      </c>
      <c r="L56" s="367">
        <v>0</v>
      </c>
      <c r="M56" s="368">
        <v>0</v>
      </c>
      <c r="N56" s="366">
        <v>0</v>
      </c>
      <c r="O56" s="367">
        <v>0</v>
      </c>
      <c r="P56" s="368">
        <v>0</v>
      </c>
      <c r="Q56" s="366">
        <v>0</v>
      </c>
      <c r="R56" s="367">
        <v>0</v>
      </c>
      <c r="S56" s="368">
        <v>0</v>
      </c>
      <c r="T56" s="366">
        <v>0</v>
      </c>
      <c r="U56" s="367">
        <v>0</v>
      </c>
      <c r="V56" s="368">
        <v>0</v>
      </c>
      <c r="W56" s="366">
        <v>0</v>
      </c>
      <c r="X56" s="367">
        <v>0</v>
      </c>
      <c r="Y56" s="368">
        <v>0</v>
      </c>
      <c r="Z56" s="366">
        <v>0</v>
      </c>
      <c r="AA56" s="367">
        <v>0</v>
      </c>
      <c r="AB56" s="368">
        <v>0</v>
      </c>
      <c r="AC56" s="366">
        <v>0</v>
      </c>
      <c r="AD56" s="367">
        <v>0</v>
      </c>
      <c r="AE56" s="368">
        <v>0</v>
      </c>
      <c r="AF56" s="369">
        <v>0</v>
      </c>
      <c r="AG56" s="370">
        <v>0</v>
      </c>
      <c r="AH56" s="371">
        <v>0</v>
      </c>
      <c r="AI56" s="369">
        <v>0</v>
      </c>
      <c r="AJ56" s="370">
        <v>0</v>
      </c>
      <c r="AK56" s="371">
        <v>0</v>
      </c>
      <c r="AL56" s="369">
        <v>0</v>
      </c>
      <c r="AM56" s="370">
        <v>0</v>
      </c>
      <c r="AN56" s="371">
        <v>0</v>
      </c>
      <c r="AO56" s="369">
        <v>0</v>
      </c>
      <c r="AP56" s="370">
        <v>0</v>
      </c>
      <c r="AQ56" s="371">
        <v>0</v>
      </c>
      <c r="AR56" s="372">
        <f t="shared" si="0"/>
        <v>0</v>
      </c>
      <c r="AS56" s="373">
        <f t="shared" si="2"/>
        <v>0</v>
      </c>
      <c r="AT56" s="374" t="e">
        <f t="shared" si="4"/>
        <v>#DIV/0!</v>
      </c>
      <c r="AU56" s="375">
        <f t="shared" si="1"/>
        <v>0</v>
      </c>
      <c r="AV56" s="376" t="e">
        <f t="shared" si="5"/>
        <v>#DIV/0!</v>
      </c>
      <c r="AW56" s="377">
        <f t="shared" si="3"/>
        <v>0</v>
      </c>
      <c r="AX56" s="378" t="e">
        <f t="shared" si="6"/>
        <v>#DIV/0!</v>
      </c>
      <c r="AY56" s="379">
        <f t="shared" si="11"/>
        <v>0</v>
      </c>
      <c r="AZ56" s="359">
        <f t="shared" si="12"/>
        <v>0</v>
      </c>
      <c r="BA56" s="360">
        <f t="shared" si="13"/>
        <v>0</v>
      </c>
      <c r="BB56" s="506">
        <f t="shared" si="10"/>
        <v>0</v>
      </c>
    </row>
    <row r="57" spans="1:54" ht="22.95" customHeight="1" x14ac:dyDescent="0.25">
      <c r="A57" s="309">
        <v>0</v>
      </c>
      <c r="B57" s="309">
        <v>0</v>
      </c>
      <c r="C57" s="361">
        <v>48</v>
      </c>
      <c r="D57" s="362" t="s">
        <v>243</v>
      </c>
      <c r="E57" s="363" t="s">
        <v>244</v>
      </c>
      <c r="F57" s="364" t="s">
        <v>196</v>
      </c>
      <c r="G57" s="412" t="s">
        <v>245</v>
      </c>
      <c r="H57" s="366">
        <v>0</v>
      </c>
      <c r="I57" s="367">
        <v>0</v>
      </c>
      <c r="J57" s="368">
        <v>0</v>
      </c>
      <c r="K57" s="366">
        <v>0</v>
      </c>
      <c r="L57" s="367">
        <v>0</v>
      </c>
      <c r="M57" s="368">
        <v>0</v>
      </c>
      <c r="N57" s="366">
        <v>0</v>
      </c>
      <c r="O57" s="367">
        <v>0</v>
      </c>
      <c r="P57" s="368">
        <v>0</v>
      </c>
      <c r="Q57" s="366">
        <v>0</v>
      </c>
      <c r="R57" s="367">
        <v>0</v>
      </c>
      <c r="S57" s="368">
        <v>1</v>
      </c>
      <c r="T57" s="366">
        <v>2</v>
      </c>
      <c r="U57" s="367">
        <v>2</v>
      </c>
      <c r="V57" s="368">
        <v>0</v>
      </c>
      <c r="W57" s="366">
        <v>1</v>
      </c>
      <c r="X57" s="367">
        <v>0</v>
      </c>
      <c r="Y57" s="368">
        <v>0</v>
      </c>
      <c r="Z57" s="366">
        <v>1</v>
      </c>
      <c r="AA57" s="367">
        <v>0</v>
      </c>
      <c r="AB57" s="368">
        <v>0</v>
      </c>
      <c r="AC57" s="366">
        <v>1</v>
      </c>
      <c r="AD57" s="367">
        <v>0</v>
      </c>
      <c r="AE57" s="368">
        <v>1</v>
      </c>
      <c r="AF57" s="369">
        <v>0</v>
      </c>
      <c r="AG57" s="370">
        <v>1</v>
      </c>
      <c r="AH57" s="371">
        <v>3</v>
      </c>
      <c r="AI57" s="369">
        <v>1</v>
      </c>
      <c r="AJ57" s="370">
        <v>0</v>
      </c>
      <c r="AK57" s="371">
        <v>2</v>
      </c>
      <c r="AL57" s="369">
        <v>1</v>
      </c>
      <c r="AM57" s="370">
        <v>0</v>
      </c>
      <c r="AN57" s="371">
        <v>0</v>
      </c>
      <c r="AO57" s="369">
        <v>0</v>
      </c>
      <c r="AP57" s="370">
        <v>0</v>
      </c>
      <c r="AQ57" s="371">
        <v>0</v>
      </c>
      <c r="AR57" s="372">
        <f t="shared" si="0"/>
        <v>17</v>
      </c>
      <c r="AS57" s="373">
        <f t="shared" si="2"/>
        <v>7</v>
      </c>
      <c r="AT57" s="374">
        <f t="shared" si="4"/>
        <v>0.41176470588235292</v>
      </c>
      <c r="AU57" s="375">
        <f t="shared" si="1"/>
        <v>3</v>
      </c>
      <c r="AV57" s="376">
        <f t="shared" si="5"/>
        <v>0.17647058823529413</v>
      </c>
      <c r="AW57" s="377">
        <f t="shared" si="3"/>
        <v>7</v>
      </c>
      <c r="AX57" s="378">
        <f t="shared" si="6"/>
        <v>0.41176470588235292</v>
      </c>
      <c r="AY57" s="379">
        <f t="shared" si="11"/>
        <v>1.9657399606852009E-3</v>
      </c>
      <c r="AZ57" s="359">
        <f t="shared" si="12"/>
        <v>8.4245998315080029E-4</v>
      </c>
      <c r="BA57" s="360">
        <f t="shared" si="13"/>
        <v>1.9657399606852009E-3</v>
      </c>
      <c r="BB57" s="506">
        <f t="shared" si="10"/>
        <v>4.3147208121827414E-3</v>
      </c>
    </row>
    <row r="58" spans="1:54" ht="22.95" customHeight="1" x14ac:dyDescent="0.25">
      <c r="A58" s="309">
        <v>0</v>
      </c>
      <c r="B58" s="309">
        <v>0</v>
      </c>
      <c r="C58" s="361">
        <v>49</v>
      </c>
      <c r="D58" s="413" t="s">
        <v>246</v>
      </c>
      <c r="E58" s="363" t="s">
        <v>247</v>
      </c>
      <c r="F58" s="364" t="s">
        <v>167</v>
      </c>
      <c r="G58" s="383" t="s">
        <v>68</v>
      </c>
      <c r="H58" s="366">
        <v>1</v>
      </c>
      <c r="I58" s="367">
        <v>2</v>
      </c>
      <c r="J58" s="368">
        <v>3</v>
      </c>
      <c r="K58" s="366">
        <v>2</v>
      </c>
      <c r="L58" s="367">
        <v>5</v>
      </c>
      <c r="M58" s="368">
        <v>0</v>
      </c>
      <c r="N58" s="366">
        <v>3</v>
      </c>
      <c r="O58" s="367">
        <v>1</v>
      </c>
      <c r="P58" s="368">
        <v>6</v>
      </c>
      <c r="Q58" s="366">
        <v>0</v>
      </c>
      <c r="R58" s="367">
        <v>4</v>
      </c>
      <c r="S58" s="368">
        <v>1</v>
      </c>
      <c r="T58" s="366">
        <v>6</v>
      </c>
      <c r="U58" s="367">
        <v>3</v>
      </c>
      <c r="V58" s="368">
        <v>2</v>
      </c>
      <c r="W58" s="366">
        <v>3</v>
      </c>
      <c r="X58" s="367">
        <v>3</v>
      </c>
      <c r="Y58" s="368">
        <v>2</v>
      </c>
      <c r="Z58" s="366">
        <v>3</v>
      </c>
      <c r="AA58" s="367">
        <v>3</v>
      </c>
      <c r="AB58" s="368">
        <v>2</v>
      </c>
      <c r="AC58" s="366">
        <v>4</v>
      </c>
      <c r="AD58" s="367">
        <v>0</v>
      </c>
      <c r="AE58" s="368">
        <v>0</v>
      </c>
      <c r="AF58" s="369">
        <v>9</v>
      </c>
      <c r="AG58" s="370">
        <v>2</v>
      </c>
      <c r="AH58" s="371">
        <v>7</v>
      </c>
      <c r="AI58" s="369">
        <v>3</v>
      </c>
      <c r="AJ58" s="370">
        <v>3</v>
      </c>
      <c r="AK58" s="371">
        <v>2</v>
      </c>
      <c r="AL58" s="369">
        <v>2</v>
      </c>
      <c r="AM58" s="370">
        <v>1</v>
      </c>
      <c r="AN58" s="371">
        <v>5</v>
      </c>
      <c r="AO58" s="369">
        <v>1</v>
      </c>
      <c r="AP58" s="370">
        <v>4</v>
      </c>
      <c r="AQ58" s="371">
        <v>0</v>
      </c>
      <c r="AR58" s="372">
        <f t="shared" si="0"/>
        <v>98</v>
      </c>
      <c r="AS58" s="373">
        <f t="shared" si="2"/>
        <v>37</v>
      </c>
      <c r="AT58" s="374">
        <f t="shared" si="4"/>
        <v>0.37755102040816324</v>
      </c>
      <c r="AU58" s="375">
        <f t="shared" si="1"/>
        <v>31</v>
      </c>
      <c r="AV58" s="376">
        <f t="shared" si="5"/>
        <v>0.31632653061224492</v>
      </c>
      <c r="AW58" s="377">
        <f t="shared" si="3"/>
        <v>30</v>
      </c>
      <c r="AX58" s="378">
        <f t="shared" si="6"/>
        <v>0.30612244897959184</v>
      </c>
      <c r="AY58" s="379">
        <f t="shared" si="11"/>
        <v>1.0390339792193204E-2</v>
      </c>
      <c r="AZ58" s="359">
        <f t="shared" si="12"/>
        <v>8.7054198258916041E-3</v>
      </c>
      <c r="BA58" s="360">
        <f t="shared" si="13"/>
        <v>8.4245998315080027E-3</v>
      </c>
      <c r="BB58" s="506">
        <f t="shared" si="10"/>
        <v>2.4873096446700507E-2</v>
      </c>
    </row>
    <row r="59" spans="1:54" ht="22.95" customHeight="1" x14ac:dyDescent="0.25">
      <c r="A59" s="309">
        <v>0</v>
      </c>
      <c r="B59" s="309">
        <v>0</v>
      </c>
      <c r="C59" s="361">
        <v>50</v>
      </c>
      <c r="D59" s="362" t="s">
        <v>248</v>
      </c>
      <c r="E59" s="363" t="s">
        <v>249</v>
      </c>
      <c r="F59" s="364" t="s">
        <v>250</v>
      </c>
      <c r="G59" s="412" t="s">
        <v>251</v>
      </c>
      <c r="H59" s="366">
        <v>0</v>
      </c>
      <c r="I59" s="367">
        <v>0</v>
      </c>
      <c r="J59" s="368">
        <v>0</v>
      </c>
      <c r="K59" s="366">
        <v>0</v>
      </c>
      <c r="L59" s="367">
        <v>0</v>
      </c>
      <c r="M59" s="368">
        <v>0</v>
      </c>
      <c r="N59" s="366">
        <v>0</v>
      </c>
      <c r="O59" s="367">
        <v>1</v>
      </c>
      <c r="P59" s="368">
        <v>0</v>
      </c>
      <c r="Q59" s="366">
        <v>0</v>
      </c>
      <c r="R59" s="367">
        <v>0</v>
      </c>
      <c r="S59" s="368">
        <v>0</v>
      </c>
      <c r="T59" s="366">
        <v>0</v>
      </c>
      <c r="U59" s="367">
        <v>1</v>
      </c>
      <c r="V59" s="368">
        <v>0</v>
      </c>
      <c r="W59" s="366">
        <v>0</v>
      </c>
      <c r="X59" s="367">
        <v>0</v>
      </c>
      <c r="Y59" s="368">
        <v>0</v>
      </c>
      <c r="Z59" s="366">
        <v>0</v>
      </c>
      <c r="AA59" s="367">
        <v>0</v>
      </c>
      <c r="AB59" s="368">
        <v>0</v>
      </c>
      <c r="AC59" s="366">
        <v>0</v>
      </c>
      <c r="AD59" s="367">
        <v>0</v>
      </c>
      <c r="AE59" s="368">
        <v>0</v>
      </c>
      <c r="AF59" s="369">
        <v>0</v>
      </c>
      <c r="AG59" s="370">
        <v>0</v>
      </c>
      <c r="AH59" s="371">
        <v>0</v>
      </c>
      <c r="AI59" s="369">
        <v>0</v>
      </c>
      <c r="AJ59" s="370">
        <v>0</v>
      </c>
      <c r="AK59" s="371">
        <v>0</v>
      </c>
      <c r="AL59" s="369">
        <v>0</v>
      </c>
      <c r="AM59" s="370">
        <v>1</v>
      </c>
      <c r="AN59" s="371">
        <v>0</v>
      </c>
      <c r="AO59" s="369">
        <v>0</v>
      </c>
      <c r="AP59" s="370">
        <v>0</v>
      </c>
      <c r="AQ59" s="371">
        <v>0</v>
      </c>
      <c r="AR59" s="372">
        <f t="shared" si="0"/>
        <v>3</v>
      </c>
      <c r="AS59" s="373">
        <f t="shared" si="2"/>
        <v>0</v>
      </c>
      <c r="AT59" s="374">
        <f t="shared" si="4"/>
        <v>0</v>
      </c>
      <c r="AU59" s="375">
        <f t="shared" si="1"/>
        <v>3</v>
      </c>
      <c r="AV59" s="376">
        <f t="shared" si="5"/>
        <v>1</v>
      </c>
      <c r="AW59" s="377">
        <f t="shared" si="3"/>
        <v>0</v>
      </c>
      <c r="AX59" s="378">
        <f t="shared" si="6"/>
        <v>0</v>
      </c>
      <c r="AY59" s="379">
        <f t="shared" si="11"/>
        <v>0</v>
      </c>
      <c r="AZ59" s="359">
        <f t="shared" si="12"/>
        <v>8.4245998315080029E-4</v>
      </c>
      <c r="BA59" s="360">
        <f t="shared" si="13"/>
        <v>0</v>
      </c>
      <c r="BB59" s="506">
        <f t="shared" si="10"/>
        <v>7.614213197969543E-4</v>
      </c>
    </row>
    <row r="60" spans="1:54" ht="22.95" customHeight="1" x14ac:dyDescent="0.25">
      <c r="A60" s="309">
        <v>0</v>
      </c>
      <c r="B60" s="309">
        <v>0</v>
      </c>
      <c r="C60" s="361">
        <v>51</v>
      </c>
      <c r="D60" s="362" t="s">
        <v>252</v>
      </c>
      <c r="E60" s="363" t="s">
        <v>192</v>
      </c>
      <c r="F60" s="364" t="s">
        <v>174</v>
      </c>
      <c r="G60" s="365" t="s">
        <v>253</v>
      </c>
      <c r="H60" s="366">
        <v>0</v>
      </c>
      <c r="I60" s="367">
        <v>0</v>
      </c>
      <c r="J60" s="368">
        <v>0</v>
      </c>
      <c r="K60" s="366">
        <v>1</v>
      </c>
      <c r="L60" s="367">
        <v>0</v>
      </c>
      <c r="M60" s="368">
        <v>0</v>
      </c>
      <c r="N60" s="366">
        <v>0</v>
      </c>
      <c r="O60" s="367">
        <v>0</v>
      </c>
      <c r="P60" s="368">
        <v>0</v>
      </c>
      <c r="Q60" s="366">
        <v>1</v>
      </c>
      <c r="R60" s="367">
        <v>3</v>
      </c>
      <c r="S60" s="368">
        <v>1</v>
      </c>
      <c r="T60" s="366">
        <v>1</v>
      </c>
      <c r="U60" s="367">
        <v>0</v>
      </c>
      <c r="V60" s="368">
        <v>1</v>
      </c>
      <c r="W60" s="366">
        <v>1</v>
      </c>
      <c r="X60" s="367">
        <v>2</v>
      </c>
      <c r="Y60" s="368">
        <v>1</v>
      </c>
      <c r="Z60" s="366">
        <v>2</v>
      </c>
      <c r="AA60" s="367">
        <v>2</v>
      </c>
      <c r="AB60" s="368">
        <v>1</v>
      </c>
      <c r="AC60" s="366">
        <v>1</v>
      </c>
      <c r="AD60" s="367">
        <v>0</v>
      </c>
      <c r="AE60" s="368">
        <v>0</v>
      </c>
      <c r="AF60" s="369">
        <v>0</v>
      </c>
      <c r="AG60" s="370">
        <v>0</v>
      </c>
      <c r="AH60" s="371">
        <v>0</v>
      </c>
      <c r="AI60" s="369">
        <v>3</v>
      </c>
      <c r="AJ60" s="370">
        <v>0</v>
      </c>
      <c r="AK60" s="371">
        <v>0</v>
      </c>
      <c r="AL60" s="369">
        <v>1</v>
      </c>
      <c r="AM60" s="370">
        <v>0</v>
      </c>
      <c r="AN60" s="371">
        <v>0</v>
      </c>
      <c r="AO60" s="369">
        <v>0</v>
      </c>
      <c r="AP60" s="370">
        <v>0</v>
      </c>
      <c r="AQ60" s="371">
        <v>0</v>
      </c>
      <c r="AR60" s="372">
        <f t="shared" si="0"/>
        <v>22</v>
      </c>
      <c r="AS60" s="373">
        <f t="shared" si="2"/>
        <v>11</v>
      </c>
      <c r="AT60" s="374">
        <f t="shared" si="4"/>
        <v>0.5</v>
      </c>
      <c r="AU60" s="375">
        <f t="shared" si="1"/>
        <v>7</v>
      </c>
      <c r="AV60" s="376">
        <f t="shared" si="5"/>
        <v>0.31818181818181818</v>
      </c>
      <c r="AW60" s="377">
        <f t="shared" si="3"/>
        <v>4</v>
      </c>
      <c r="AX60" s="378">
        <f t="shared" si="6"/>
        <v>0.18181818181818182</v>
      </c>
      <c r="AY60" s="379">
        <f t="shared" si="11"/>
        <v>3.0890199382196011E-3</v>
      </c>
      <c r="AZ60" s="359">
        <f t="shared" si="12"/>
        <v>1.9657399606852009E-3</v>
      </c>
      <c r="BA60" s="360">
        <f t="shared" si="13"/>
        <v>1.1232799775344005E-3</v>
      </c>
      <c r="BB60" s="506">
        <f t="shared" si="10"/>
        <v>5.5837563451776647E-3</v>
      </c>
    </row>
    <row r="61" spans="1:54" ht="22.95" customHeight="1" x14ac:dyDescent="0.25">
      <c r="C61" s="361">
        <v>52</v>
      </c>
      <c r="D61" s="362" t="s">
        <v>254</v>
      </c>
      <c r="E61" s="363" t="s">
        <v>255</v>
      </c>
      <c r="F61" s="364" t="s">
        <v>196</v>
      </c>
      <c r="G61" s="365" t="s">
        <v>256</v>
      </c>
      <c r="H61" s="366">
        <v>1</v>
      </c>
      <c r="I61" s="367">
        <v>0</v>
      </c>
      <c r="J61" s="368">
        <v>0</v>
      </c>
      <c r="K61" s="366">
        <v>0</v>
      </c>
      <c r="L61" s="367">
        <v>0</v>
      </c>
      <c r="M61" s="368">
        <v>0</v>
      </c>
      <c r="N61" s="366">
        <v>0</v>
      </c>
      <c r="O61" s="367">
        <v>0</v>
      </c>
      <c r="P61" s="368">
        <v>0</v>
      </c>
      <c r="Q61" s="366">
        <v>0</v>
      </c>
      <c r="R61" s="367">
        <v>0</v>
      </c>
      <c r="S61" s="368">
        <v>0</v>
      </c>
      <c r="T61" s="366">
        <v>0</v>
      </c>
      <c r="U61" s="367">
        <v>0</v>
      </c>
      <c r="V61" s="368">
        <v>1</v>
      </c>
      <c r="W61" s="366">
        <v>0</v>
      </c>
      <c r="X61" s="367">
        <v>0</v>
      </c>
      <c r="Y61" s="368">
        <v>0</v>
      </c>
      <c r="Z61" s="366">
        <v>0</v>
      </c>
      <c r="AA61" s="367">
        <v>0</v>
      </c>
      <c r="AB61" s="368">
        <v>0</v>
      </c>
      <c r="AC61" s="366">
        <v>0</v>
      </c>
      <c r="AD61" s="367">
        <v>0</v>
      </c>
      <c r="AE61" s="368">
        <v>0</v>
      </c>
      <c r="AF61" s="369">
        <v>1</v>
      </c>
      <c r="AG61" s="370">
        <v>0</v>
      </c>
      <c r="AH61" s="371">
        <v>0</v>
      </c>
      <c r="AI61" s="369">
        <v>0</v>
      </c>
      <c r="AJ61" s="370">
        <v>1</v>
      </c>
      <c r="AK61" s="371">
        <v>0</v>
      </c>
      <c r="AL61" s="369">
        <v>0</v>
      </c>
      <c r="AM61" s="370">
        <v>0</v>
      </c>
      <c r="AN61" s="371">
        <v>0</v>
      </c>
      <c r="AO61" s="369">
        <v>0</v>
      </c>
      <c r="AP61" s="370">
        <v>0</v>
      </c>
      <c r="AQ61" s="371">
        <v>0</v>
      </c>
      <c r="AR61" s="372">
        <f t="shared" si="0"/>
        <v>4</v>
      </c>
      <c r="AS61" s="373">
        <f t="shared" si="2"/>
        <v>2</v>
      </c>
      <c r="AT61" s="374">
        <f t="shared" si="4"/>
        <v>0.5</v>
      </c>
      <c r="AU61" s="375">
        <f t="shared" si="1"/>
        <v>1</v>
      </c>
      <c r="AV61" s="376">
        <f t="shared" si="5"/>
        <v>0.25</v>
      </c>
      <c r="AW61" s="377">
        <f t="shared" si="3"/>
        <v>1</v>
      </c>
      <c r="AX61" s="378">
        <f t="shared" si="6"/>
        <v>0.25</v>
      </c>
      <c r="AY61" s="379">
        <f t="shared" si="11"/>
        <v>5.6163998876720023E-4</v>
      </c>
      <c r="AZ61" s="359">
        <f t="shared" si="12"/>
        <v>2.8081999438360012E-4</v>
      </c>
      <c r="BA61" s="360">
        <f t="shared" si="13"/>
        <v>2.8081999438360012E-4</v>
      </c>
      <c r="BB61" s="506">
        <f t="shared" si="10"/>
        <v>1.0152284263959391E-3</v>
      </c>
    </row>
    <row r="62" spans="1:54" ht="22.95" customHeight="1" x14ac:dyDescent="0.25">
      <c r="C62" s="361">
        <v>53</v>
      </c>
      <c r="D62" s="362" t="s">
        <v>257</v>
      </c>
      <c r="E62" s="363" t="s">
        <v>192</v>
      </c>
      <c r="F62" s="364" t="s">
        <v>174</v>
      </c>
      <c r="G62" s="365" t="s">
        <v>258</v>
      </c>
      <c r="H62" s="366">
        <v>0</v>
      </c>
      <c r="I62" s="367">
        <v>0</v>
      </c>
      <c r="J62" s="368">
        <v>0</v>
      </c>
      <c r="K62" s="366">
        <v>0</v>
      </c>
      <c r="L62" s="367">
        <v>0</v>
      </c>
      <c r="M62" s="368">
        <v>0</v>
      </c>
      <c r="N62" s="366">
        <v>0</v>
      </c>
      <c r="O62" s="367">
        <v>0</v>
      </c>
      <c r="P62" s="368">
        <v>0</v>
      </c>
      <c r="Q62" s="366">
        <v>0</v>
      </c>
      <c r="R62" s="367">
        <v>0</v>
      </c>
      <c r="S62" s="368">
        <v>0</v>
      </c>
      <c r="T62" s="366">
        <v>0</v>
      </c>
      <c r="U62" s="367">
        <v>0</v>
      </c>
      <c r="V62" s="368">
        <v>0</v>
      </c>
      <c r="W62" s="366">
        <v>0</v>
      </c>
      <c r="X62" s="367">
        <v>0</v>
      </c>
      <c r="Y62" s="368">
        <v>0</v>
      </c>
      <c r="Z62" s="366">
        <v>0</v>
      </c>
      <c r="AA62" s="367">
        <v>0</v>
      </c>
      <c r="AB62" s="368">
        <v>0</v>
      </c>
      <c r="AC62" s="366">
        <v>0</v>
      </c>
      <c r="AD62" s="367">
        <v>0</v>
      </c>
      <c r="AE62" s="368">
        <v>0</v>
      </c>
      <c r="AF62" s="369">
        <v>0</v>
      </c>
      <c r="AG62" s="370">
        <v>0</v>
      </c>
      <c r="AH62" s="371">
        <v>0</v>
      </c>
      <c r="AI62" s="369">
        <v>0</v>
      </c>
      <c r="AJ62" s="370">
        <v>0</v>
      </c>
      <c r="AK62" s="371">
        <v>0</v>
      </c>
      <c r="AL62" s="369">
        <v>0</v>
      </c>
      <c r="AM62" s="370">
        <v>0</v>
      </c>
      <c r="AN62" s="371">
        <v>0</v>
      </c>
      <c r="AO62" s="369">
        <v>0</v>
      </c>
      <c r="AP62" s="370">
        <v>0</v>
      </c>
      <c r="AQ62" s="371">
        <v>0</v>
      </c>
      <c r="AR62" s="372">
        <f t="shared" si="0"/>
        <v>0</v>
      </c>
      <c r="AS62" s="373">
        <f t="shared" si="2"/>
        <v>0</v>
      </c>
      <c r="AT62" s="374" t="e">
        <f t="shared" si="4"/>
        <v>#DIV/0!</v>
      </c>
      <c r="AU62" s="375">
        <f t="shared" si="1"/>
        <v>0</v>
      </c>
      <c r="AV62" s="376" t="e">
        <f t="shared" si="5"/>
        <v>#DIV/0!</v>
      </c>
      <c r="AW62" s="377">
        <f t="shared" si="3"/>
        <v>0</v>
      </c>
      <c r="AX62" s="378" t="e">
        <f t="shared" si="6"/>
        <v>#DIV/0!</v>
      </c>
      <c r="AY62" s="379">
        <f t="shared" si="11"/>
        <v>0</v>
      </c>
      <c r="AZ62" s="359">
        <f t="shared" si="12"/>
        <v>0</v>
      </c>
      <c r="BA62" s="360">
        <f t="shared" si="13"/>
        <v>0</v>
      </c>
      <c r="BB62" s="506">
        <f t="shared" si="10"/>
        <v>0</v>
      </c>
    </row>
    <row r="63" spans="1:54" ht="22.95" customHeight="1" x14ac:dyDescent="0.25">
      <c r="C63" s="361">
        <v>54</v>
      </c>
      <c r="D63" s="362" t="s">
        <v>259</v>
      </c>
      <c r="E63" s="363" t="s">
        <v>260</v>
      </c>
      <c r="F63" s="416" t="s">
        <v>124</v>
      </c>
      <c r="G63" s="414" t="s">
        <v>80</v>
      </c>
      <c r="H63" s="366">
        <v>0</v>
      </c>
      <c r="I63" s="367">
        <v>0</v>
      </c>
      <c r="J63" s="368">
        <v>0</v>
      </c>
      <c r="K63" s="366">
        <v>1</v>
      </c>
      <c r="L63" s="367">
        <v>0</v>
      </c>
      <c r="M63" s="368">
        <v>0</v>
      </c>
      <c r="N63" s="366">
        <v>0</v>
      </c>
      <c r="O63" s="367">
        <v>0</v>
      </c>
      <c r="P63" s="368">
        <v>0</v>
      </c>
      <c r="Q63" s="366">
        <v>0</v>
      </c>
      <c r="R63" s="367">
        <v>0</v>
      </c>
      <c r="S63" s="368">
        <v>0</v>
      </c>
      <c r="T63" s="366">
        <v>0</v>
      </c>
      <c r="U63" s="367">
        <v>0</v>
      </c>
      <c r="V63" s="368">
        <v>0</v>
      </c>
      <c r="W63" s="366">
        <v>0</v>
      </c>
      <c r="X63" s="367">
        <v>0</v>
      </c>
      <c r="Y63" s="368">
        <v>0</v>
      </c>
      <c r="Z63" s="366">
        <v>0</v>
      </c>
      <c r="AA63" s="367">
        <v>0</v>
      </c>
      <c r="AB63" s="368">
        <v>0</v>
      </c>
      <c r="AC63" s="366">
        <v>0</v>
      </c>
      <c r="AD63" s="367">
        <v>0</v>
      </c>
      <c r="AE63" s="368">
        <v>0</v>
      </c>
      <c r="AF63" s="369">
        <v>0</v>
      </c>
      <c r="AG63" s="370">
        <v>0</v>
      </c>
      <c r="AH63" s="371">
        <v>1</v>
      </c>
      <c r="AI63" s="369">
        <v>0</v>
      </c>
      <c r="AJ63" s="370">
        <v>0</v>
      </c>
      <c r="AK63" s="371">
        <v>0</v>
      </c>
      <c r="AL63" s="369">
        <v>0</v>
      </c>
      <c r="AM63" s="370">
        <v>0</v>
      </c>
      <c r="AN63" s="371">
        <v>0</v>
      </c>
      <c r="AO63" s="369">
        <v>0</v>
      </c>
      <c r="AP63" s="370">
        <v>0</v>
      </c>
      <c r="AQ63" s="371">
        <v>0</v>
      </c>
      <c r="AR63" s="415">
        <f t="shared" si="0"/>
        <v>2</v>
      </c>
      <c r="AS63" s="373">
        <f t="shared" si="2"/>
        <v>1</v>
      </c>
      <c r="AT63" s="374">
        <f t="shared" si="4"/>
        <v>0.5</v>
      </c>
      <c r="AU63" s="375">
        <f t="shared" si="1"/>
        <v>0</v>
      </c>
      <c r="AV63" s="376">
        <f t="shared" si="5"/>
        <v>0</v>
      </c>
      <c r="AW63" s="377">
        <f t="shared" si="3"/>
        <v>1</v>
      </c>
      <c r="AX63" s="378">
        <f t="shared" si="6"/>
        <v>0.5</v>
      </c>
      <c r="AY63" s="379">
        <f t="shared" si="11"/>
        <v>2.8081999438360012E-4</v>
      </c>
      <c r="AZ63" s="359">
        <f t="shared" si="12"/>
        <v>0</v>
      </c>
      <c r="BA63" s="360">
        <f t="shared" si="13"/>
        <v>2.8081999438360012E-4</v>
      </c>
      <c r="BB63" s="506">
        <f t="shared" si="10"/>
        <v>5.0761421319796957E-4</v>
      </c>
    </row>
    <row r="64" spans="1:54" ht="22.95" customHeight="1" x14ac:dyDescent="0.25">
      <c r="A64" s="309">
        <v>0</v>
      </c>
      <c r="B64" s="309">
        <v>0</v>
      </c>
      <c r="C64" s="361">
        <v>55</v>
      </c>
      <c r="D64" s="362" t="s">
        <v>261</v>
      </c>
      <c r="E64" s="363" t="s">
        <v>192</v>
      </c>
      <c r="F64" s="364" t="s">
        <v>183</v>
      </c>
      <c r="G64" s="365" t="s">
        <v>262</v>
      </c>
      <c r="H64" s="366">
        <v>0</v>
      </c>
      <c r="I64" s="367">
        <v>0</v>
      </c>
      <c r="J64" s="368">
        <v>0</v>
      </c>
      <c r="K64" s="366">
        <v>0</v>
      </c>
      <c r="L64" s="367">
        <v>0</v>
      </c>
      <c r="M64" s="368">
        <v>0</v>
      </c>
      <c r="N64" s="366">
        <v>0</v>
      </c>
      <c r="O64" s="367">
        <v>0</v>
      </c>
      <c r="P64" s="368">
        <v>0</v>
      </c>
      <c r="Q64" s="366">
        <v>0</v>
      </c>
      <c r="R64" s="367">
        <v>0</v>
      </c>
      <c r="S64" s="368">
        <v>0</v>
      </c>
      <c r="T64" s="366">
        <v>0</v>
      </c>
      <c r="U64" s="367">
        <v>0</v>
      </c>
      <c r="V64" s="368">
        <v>0</v>
      </c>
      <c r="W64" s="366">
        <v>0</v>
      </c>
      <c r="X64" s="367">
        <v>0</v>
      </c>
      <c r="Y64" s="368">
        <v>0</v>
      </c>
      <c r="Z64" s="366">
        <v>0</v>
      </c>
      <c r="AA64" s="367">
        <v>0</v>
      </c>
      <c r="AB64" s="368">
        <v>0</v>
      </c>
      <c r="AC64" s="366">
        <v>0</v>
      </c>
      <c r="AD64" s="367">
        <v>0</v>
      </c>
      <c r="AE64" s="368">
        <v>0</v>
      </c>
      <c r="AF64" s="369">
        <v>0</v>
      </c>
      <c r="AG64" s="370">
        <v>0</v>
      </c>
      <c r="AH64" s="371">
        <v>0</v>
      </c>
      <c r="AI64" s="369">
        <v>0</v>
      </c>
      <c r="AJ64" s="370">
        <v>0</v>
      </c>
      <c r="AK64" s="371">
        <v>0</v>
      </c>
      <c r="AL64" s="369">
        <v>0</v>
      </c>
      <c r="AM64" s="370">
        <v>0</v>
      </c>
      <c r="AN64" s="371">
        <v>0</v>
      </c>
      <c r="AO64" s="369">
        <v>0</v>
      </c>
      <c r="AP64" s="370">
        <v>0</v>
      </c>
      <c r="AQ64" s="371">
        <v>0</v>
      </c>
      <c r="AR64" s="372">
        <f t="shared" si="0"/>
        <v>0</v>
      </c>
      <c r="AS64" s="373">
        <f t="shared" si="2"/>
        <v>0</v>
      </c>
      <c r="AT64" s="374" t="e">
        <f t="shared" si="4"/>
        <v>#DIV/0!</v>
      </c>
      <c r="AU64" s="375">
        <f t="shared" si="1"/>
        <v>0</v>
      </c>
      <c r="AV64" s="376" t="e">
        <f t="shared" si="5"/>
        <v>#DIV/0!</v>
      </c>
      <c r="AW64" s="377">
        <f t="shared" si="3"/>
        <v>0</v>
      </c>
      <c r="AX64" s="378" t="e">
        <f t="shared" si="6"/>
        <v>#DIV/0!</v>
      </c>
      <c r="AY64" s="379">
        <f t="shared" si="11"/>
        <v>0</v>
      </c>
      <c r="AZ64" s="359">
        <f t="shared" si="12"/>
        <v>0</v>
      </c>
      <c r="BA64" s="360">
        <f t="shared" si="13"/>
        <v>0</v>
      </c>
      <c r="BB64" s="506">
        <f t="shared" si="10"/>
        <v>0</v>
      </c>
    </row>
    <row r="65" spans="1:54" ht="22.95" customHeight="1" x14ac:dyDescent="0.25">
      <c r="C65" s="361">
        <v>56</v>
      </c>
      <c r="D65" s="362" t="s">
        <v>263</v>
      </c>
      <c r="E65" s="363" t="s">
        <v>264</v>
      </c>
      <c r="F65" s="364" t="s">
        <v>241</v>
      </c>
      <c r="G65" s="365" t="s">
        <v>265</v>
      </c>
      <c r="H65" s="366">
        <v>1</v>
      </c>
      <c r="I65" s="367">
        <v>0</v>
      </c>
      <c r="J65" s="368">
        <v>0</v>
      </c>
      <c r="K65" s="366">
        <v>0</v>
      </c>
      <c r="L65" s="367">
        <v>0</v>
      </c>
      <c r="M65" s="368">
        <v>0</v>
      </c>
      <c r="N65" s="366">
        <v>0</v>
      </c>
      <c r="O65" s="367">
        <v>0</v>
      </c>
      <c r="P65" s="368">
        <v>0</v>
      </c>
      <c r="Q65" s="366">
        <v>0</v>
      </c>
      <c r="R65" s="367">
        <v>0</v>
      </c>
      <c r="S65" s="368">
        <v>0</v>
      </c>
      <c r="T65" s="366">
        <v>1</v>
      </c>
      <c r="U65" s="367">
        <v>0</v>
      </c>
      <c r="V65" s="368">
        <v>0</v>
      </c>
      <c r="W65" s="366">
        <v>0</v>
      </c>
      <c r="X65" s="367">
        <v>2</v>
      </c>
      <c r="Y65" s="368">
        <v>1</v>
      </c>
      <c r="Z65" s="366">
        <v>0</v>
      </c>
      <c r="AA65" s="367">
        <v>2</v>
      </c>
      <c r="AB65" s="368">
        <v>1</v>
      </c>
      <c r="AC65" s="366">
        <v>1</v>
      </c>
      <c r="AD65" s="367">
        <v>0</v>
      </c>
      <c r="AE65" s="368">
        <v>1</v>
      </c>
      <c r="AF65" s="369">
        <v>1</v>
      </c>
      <c r="AG65" s="370">
        <v>0</v>
      </c>
      <c r="AH65" s="371">
        <v>0</v>
      </c>
      <c r="AI65" s="369">
        <v>0</v>
      </c>
      <c r="AJ65" s="370">
        <v>0</v>
      </c>
      <c r="AK65" s="371">
        <v>1</v>
      </c>
      <c r="AL65" s="369">
        <v>0</v>
      </c>
      <c r="AM65" s="370">
        <v>0</v>
      </c>
      <c r="AN65" s="371">
        <v>1</v>
      </c>
      <c r="AO65" s="369">
        <v>0</v>
      </c>
      <c r="AP65" s="370">
        <v>0</v>
      </c>
      <c r="AQ65" s="371">
        <v>0</v>
      </c>
      <c r="AR65" s="372">
        <f t="shared" si="0"/>
        <v>13</v>
      </c>
      <c r="AS65" s="373">
        <f t="shared" si="2"/>
        <v>4</v>
      </c>
      <c r="AT65" s="374">
        <f t="shared" si="4"/>
        <v>0.30769230769230771</v>
      </c>
      <c r="AU65" s="375">
        <f t="shared" si="1"/>
        <v>4</v>
      </c>
      <c r="AV65" s="376">
        <f t="shared" si="5"/>
        <v>0.30769230769230771</v>
      </c>
      <c r="AW65" s="377">
        <f t="shared" si="3"/>
        <v>5</v>
      </c>
      <c r="AX65" s="378">
        <f t="shared" si="6"/>
        <v>0.38461538461538464</v>
      </c>
      <c r="AY65" s="379">
        <f t="shared" si="11"/>
        <v>1.1232799775344005E-3</v>
      </c>
      <c r="AZ65" s="359">
        <f t="shared" si="12"/>
        <v>1.1232799775344005E-3</v>
      </c>
      <c r="BA65" s="360">
        <f t="shared" si="13"/>
        <v>1.4040999719180005E-3</v>
      </c>
      <c r="BB65" s="506">
        <f t="shared" si="10"/>
        <v>3.299492385786802E-3</v>
      </c>
    </row>
    <row r="66" spans="1:54" ht="22.95" customHeight="1" x14ac:dyDescent="0.25">
      <c r="C66" s="361">
        <v>57</v>
      </c>
      <c r="D66" s="362" t="s">
        <v>266</v>
      </c>
      <c r="E66" s="363" t="s">
        <v>264</v>
      </c>
      <c r="F66" s="364" t="s">
        <v>241</v>
      </c>
      <c r="G66" s="365" t="s">
        <v>85</v>
      </c>
      <c r="H66" s="366">
        <v>0</v>
      </c>
      <c r="I66" s="367">
        <v>0</v>
      </c>
      <c r="J66" s="368">
        <v>1</v>
      </c>
      <c r="K66" s="366">
        <v>1</v>
      </c>
      <c r="L66" s="367">
        <v>1</v>
      </c>
      <c r="M66" s="368">
        <v>0</v>
      </c>
      <c r="N66" s="366">
        <v>2</v>
      </c>
      <c r="O66" s="367">
        <v>0</v>
      </c>
      <c r="P66" s="368">
        <v>1</v>
      </c>
      <c r="Q66" s="366">
        <v>1</v>
      </c>
      <c r="R66" s="367">
        <v>0</v>
      </c>
      <c r="S66" s="368">
        <v>4</v>
      </c>
      <c r="T66" s="366">
        <v>0</v>
      </c>
      <c r="U66" s="367">
        <v>1</v>
      </c>
      <c r="V66" s="368">
        <v>0</v>
      </c>
      <c r="W66" s="366">
        <v>0</v>
      </c>
      <c r="X66" s="367">
        <v>0</v>
      </c>
      <c r="Y66" s="368">
        <v>1</v>
      </c>
      <c r="Z66" s="366">
        <v>0</v>
      </c>
      <c r="AA66" s="367">
        <v>0</v>
      </c>
      <c r="AB66" s="368">
        <v>1</v>
      </c>
      <c r="AC66" s="366">
        <v>0</v>
      </c>
      <c r="AD66" s="367">
        <v>1</v>
      </c>
      <c r="AE66" s="368">
        <v>0</v>
      </c>
      <c r="AF66" s="369">
        <v>0</v>
      </c>
      <c r="AG66" s="370">
        <v>0</v>
      </c>
      <c r="AH66" s="371">
        <v>0</v>
      </c>
      <c r="AI66" s="369">
        <v>0</v>
      </c>
      <c r="AJ66" s="370">
        <v>1</v>
      </c>
      <c r="AK66" s="371">
        <v>1</v>
      </c>
      <c r="AL66" s="369">
        <v>1</v>
      </c>
      <c r="AM66" s="370">
        <v>0</v>
      </c>
      <c r="AN66" s="371">
        <v>2</v>
      </c>
      <c r="AO66" s="369">
        <v>1</v>
      </c>
      <c r="AP66" s="370">
        <v>0</v>
      </c>
      <c r="AQ66" s="371">
        <v>2</v>
      </c>
      <c r="AR66" s="372">
        <f t="shared" si="0"/>
        <v>23</v>
      </c>
      <c r="AS66" s="373">
        <f t="shared" si="2"/>
        <v>6</v>
      </c>
      <c r="AT66" s="374">
        <f t="shared" si="4"/>
        <v>0.2608695652173913</v>
      </c>
      <c r="AU66" s="375">
        <f t="shared" si="1"/>
        <v>4</v>
      </c>
      <c r="AV66" s="376">
        <f t="shared" si="5"/>
        <v>0.17391304347826086</v>
      </c>
      <c r="AW66" s="377">
        <f t="shared" si="3"/>
        <v>13</v>
      </c>
      <c r="AX66" s="378">
        <f t="shared" si="6"/>
        <v>0.56521739130434778</v>
      </c>
      <c r="AY66" s="379">
        <f t="shared" si="11"/>
        <v>1.6849199663016006E-3</v>
      </c>
      <c r="AZ66" s="359">
        <f t="shared" si="12"/>
        <v>1.1232799775344005E-3</v>
      </c>
      <c r="BA66" s="360">
        <f t="shared" si="13"/>
        <v>3.6506599269868017E-3</v>
      </c>
      <c r="BB66" s="506">
        <f t="shared" si="10"/>
        <v>5.8375634517766496E-3</v>
      </c>
    </row>
    <row r="67" spans="1:54" ht="22.95" customHeight="1" x14ac:dyDescent="0.25">
      <c r="A67" s="309">
        <v>0</v>
      </c>
      <c r="B67" s="309">
        <v>0</v>
      </c>
      <c r="C67" s="361">
        <v>58</v>
      </c>
      <c r="D67" s="362" t="s">
        <v>267</v>
      </c>
      <c r="E67" s="363" t="s">
        <v>268</v>
      </c>
      <c r="F67" s="364" t="s">
        <v>269</v>
      </c>
      <c r="G67" s="365" t="s">
        <v>270</v>
      </c>
      <c r="H67" s="366">
        <v>1</v>
      </c>
      <c r="I67" s="367">
        <v>0</v>
      </c>
      <c r="J67" s="368">
        <v>0</v>
      </c>
      <c r="K67" s="366">
        <v>0</v>
      </c>
      <c r="L67" s="367">
        <v>0</v>
      </c>
      <c r="M67" s="368">
        <v>1</v>
      </c>
      <c r="N67" s="366">
        <v>0</v>
      </c>
      <c r="O67" s="367">
        <v>0</v>
      </c>
      <c r="P67" s="368">
        <v>0</v>
      </c>
      <c r="Q67" s="366">
        <v>0</v>
      </c>
      <c r="R67" s="367">
        <v>0</v>
      </c>
      <c r="S67" s="368">
        <v>0</v>
      </c>
      <c r="T67" s="366">
        <v>0</v>
      </c>
      <c r="U67" s="367">
        <v>0</v>
      </c>
      <c r="V67" s="368">
        <v>0</v>
      </c>
      <c r="W67" s="366">
        <v>0</v>
      </c>
      <c r="X67" s="367">
        <v>0</v>
      </c>
      <c r="Y67" s="368">
        <v>0</v>
      </c>
      <c r="Z67" s="366">
        <v>0</v>
      </c>
      <c r="AA67" s="367">
        <v>0</v>
      </c>
      <c r="AB67" s="368">
        <v>0</v>
      </c>
      <c r="AC67" s="366">
        <v>1</v>
      </c>
      <c r="AD67" s="367">
        <v>0</v>
      </c>
      <c r="AE67" s="368">
        <v>0</v>
      </c>
      <c r="AF67" s="369">
        <v>0</v>
      </c>
      <c r="AG67" s="370">
        <v>0</v>
      </c>
      <c r="AH67" s="371">
        <v>0</v>
      </c>
      <c r="AI67" s="369">
        <v>3</v>
      </c>
      <c r="AJ67" s="370">
        <v>0</v>
      </c>
      <c r="AK67" s="371">
        <v>0</v>
      </c>
      <c r="AL67" s="369">
        <v>0</v>
      </c>
      <c r="AM67" s="370">
        <v>0</v>
      </c>
      <c r="AN67" s="371">
        <v>0</v>
      </c>
      <c r="AO67" s="369">
        <v>0</v>
      </c>
      <c r="AP67" s="370">
        <v>0</v>
      </c>
      <c r="AQ67" s="371">
        <v>0</v>
      </c>
      <c r="AR67" s="372">
        <f t="shared" si="0"/>
        <v>6</v>
      </c>
      <c r="AS67" s="373">
        <f t="shared" si="2"/>
        <v>5</v>
      </c>
      <c r="AT67" s="374">
        <f t="shared" si="4"/>
        <v>0.83333333333333337</v>
      </c>
      <c r="AU67" s="375">
        <f t="shared" si="1"/>
        <v>0</v>
      </c>
      <c r="AV67" s="376">
        <f t="shared" si="5"/>
        <v>0</v>
      </c>
      <c r="AW67" s="377">
        <f t="shared" si="3"/>
        <v>1</v>
      </c>
      <c r="AX67" s="378">
        <f t="shared" si="6"/>
        <v>0.16666666666666666</v>
      </c>
      <c r="AY67" s="379">
        <f t="shared" si="11"/>
        <v>1.4040999719180005E-3</v>
      </c>
      <c r="AZ67" s="359">
        <f t="shared" si="12"/>
        <v>0</v>
      </c>
      <c r="BA67" s="360">
        <f t="shared" si="13"/>
        <v>2.8081999438360012E-4</v>
      </c>
      <c r="BB67" s="506">
        <f t="shared" si="10"/>
        <v>1.5228426395939086E-3</v>
      </c>
    </row>
    <row r="68" spans="1:54" ht="22.95" customHeight="1" x14ac:dyDescent="0.25">
      <c r="A68" s="309">
        <v>0</v>
      </c>
      <c r="B68" s="309">
        <v>0</v>
      </c>
      <c r="C68" s="361">
        <v>59</v>
      </c>
      <c r="D68" s="362" t="s">
        <v>271</v>
      </c>
      <c r="E68" s="363" t="s">
        <v>272</v>
      </c>
      <c r="F68" s="364" t="s">
        <v>196</v>
      </c>
      <c r="G68" s="365" t="s">
        <v>81</v>
      </c>
      <c r="H68" s="366">
        <v>0</v>
      </c>
      <c r="I68" s="367">
        <v>1</v>
      </c>
      <c r="J68" s="368">
        <v>0</v>
      </c>
      <c r="K68" s="366">
        <v>0</v>
      </c>
      <c r="L68" s="367">
        <v>0</v>
      </c>
      <c r="M68" s="368">
        <v>0</v>
      </c>
      <c r="N68" s="366">
        <v>1</v>
      </c>
      <c r="O68" s="367">
        <v>0</v>
      </c>
      <c r="P68" s="368">
        <v>0</v>
      </c>
      <c r="Q68" s="366">
        <v>0</v>
      </c>
      <c r="R68" s="367">
        <v>0</v>
      </c>
      <c r="S68" s="368">
        <v>0</v>
      </c>
      <c r="T68" s="366">
        <v>1</v>
      </c>
      <c r="U68" s="367">
        <v>0</v>
      </c>
      <c r="V68" s="368">
        <v>1</v>
      </c>
      <c r="W68" s="366">
        <v>0</v>
      </c>
      <c r="X68" s="367">
        <v>0</v>
      </c>
      <c r="Y68" s="368">
        <v>0</v>
      </c>
      <c r="Z68" s="366">
        <v>0</v>
      </c>
      <c r="AA68" s="367">
        <v>0</v>
      </c>
      <c r="AB68" s="368">
        <v>0</v>
      </c>
      <c r="AC68" s="366">
        <v>0</v>
      </c>
      <c r="AD68" s="367">
        <v>0</v>
      </c>
      <c r="AE68" s="368">
        <v>0</v>
      </c>
      <c r="AF68" s="369">
        <v>0</v>
      </c>
      <c r="AG68" s="370">
        <v>1</v>
      </c>
      <c r="AH68" s="371">
        <v>0</v>
      </c>
      <c r="AI68" s="369">
        <v>1</v>
      </c>
      <c r="AJ68" s="370">
        <v>0</v>
      </c>
      <c r="AK68" s="371">
        <v>0</v>
      </c>
      <c r="AL68" s="369">
        <v>1</v>
      </c>
      <c r="AM68" s="370">
        <v>0</v>
      </c>
      <c r="AN68" s="371">
        <v>0</v>
      </c>
      <c r="AO68" s="369">
        <v>0</v>
      </c>
      <c r="AP68" s="370">
        <v>0</v>
      </c>
      <c r="AQ68" s="371">
        <v>0</v>
      </c>
      <c r="AR68" s="372">
        <f t="shared" si="0"/>
        <v>7</v>
      </c>
      <c r="AS68" s="373">
        <f t="shared" si="2"/>
        <v>4</v>
      </c>
      <c r="AT68" s="374">
        <f t="shared" si="4"/>
        <v>0.5714285714285714</v>
      </c>
      <c r="AU68" s="375">
        <f t="shared" si="1"/>
        <v>2</v>
      </c>
      <c r="AV68" s="376">
        <f t="shared" si="5"/>
        <v>0.2857142857142857</v>
      </c>
      <c r="AW68" s="377">
        <f t="shared" si="3"/>
        <v>1</v>
      </c>
      <c r="AX68" s="378">
        <f t="shared" si="6"/>
        <v>0.14285714285714285</v>
      </c>
      <c r="AY68" s="379">
        <f t="shared" si="11"/>
        <v>1.1232799775344005E-3</v>
      </c>
      <c r="AZ68" s="359">
        <f t="shared" si="12"/>
        <v>5.6163998876720023E-4</v>
      </c>
      <c r="BA68" s="360">
        <f t="shared" si="13"/>
        <v>2.8081999438360012E-4</v>
      </c>
      <c r="BB68" s="506">
        <f t="shared" si="10"/>
        <v>1.7766497461928934E-3</v>
      </c>
    </row>
    <row r="69" spans="1:54" ht="22.95" customHeight="1" x14ac:dyDescent="0.25">
      <c r="C69" s="361">
        <v>60</v>
      </c>
      <c r="D69" s="362" t="s">
        <v>273</v>
      </c>
      <c r="E69" s="363" t="s">
        <v>272</v>
      </c>
      <c r="F69" s="364" t="s">
        <v>196</v>
      </c>
      <c r="G69" s="365" t="s">
        <v>274</v>
      </c>
      <c r="H69" s="366">
        <v>0</v>
      </c>
      <c r="I69" s="367">
        <v>0</v>
      </c>
      <c r="J69" s="368">
        <v>0</v>
      </c>
      <c r="K69" s="366">
        <v>0</v>
      </c>
      <c r="L69" s="367">
        <v>0</v>
      </c>
      <c r="M69" s="368">
        <v>0</v>
      </c>
      <c r="N69" s="366">
        <v>0</v>
      </c>
      <c r="O69" s="367">
        <v>0</v>
      </c>
      <c r="P69" s="368">
        <v>1</v>
      </c>
      <c r="Q69" s="366">
        <v>1</v>
      </c>
      <c r="R69" s="367">
        <v>0</v>
      </c>
      <c r="S69" s="368">
        <v>0</v>
      </c>
      <c r="T69" s="366">
        <v>0</v>
      </c>
      <c r="U69" s="367">
        <v>0</v>
      </c>
      <c r="V69" s="368">
        <v>0</v>
      </c>
      <c r="W69" s="366">
        <v>1</v>
      </c>
      <c r="X69" s="367">
        <v>0</v>
      </c>
      <c r="Y69" s="368">
        <v>0</v>
      </c>
      <c r="Z69" s="366">
        <v>1</v>
      </c>
      <c r="AA69" s="367">
        <v>0</v>
      </c>
      <c r="AB69" s="368">
        <v>0</v>
      </c>
      <c r="AC69" s="366">
        <v>0</v>
      </c>
      <c r="AD69" s="367">
        <v>0</v>
      </c>
      <c r="AE69" s="368">
        <v>0</v>
      </c>
      <c r="AF69" s="369">
        <v>2</v>
      </c>
      <c r="AG69" s="370">
        <v>1</v>
      </c>
      <c r="AH69" s="371">
        <v>0</v>
      </c>
      <c r="AI69" s="369">
        <v>0</v>
      </c>
      <c r="AJ69" s="370">
        <v>0</v>
      </c>
      <c r="AK69" s="371">
        <v>0</v>
      </c>
      <c r="AL69" s="369">
        <v>0</v>
      </c>
      <c r="AM69" s="370">
        <v>0</v>
      </c>
      <c r="AN69" s="371">
        <v>0</v>
      </c>
      <c r="AO69" s="369">
        <v>0</v>
      </c>
      <c r="AP69" s="370">
        <v>0</v>
      </c>
      <c r="AQ69" s="371">
        <v>0</v>
      </c>
      <c r="AR69" s="372">
        <f t="shared" si="0"/>
        <v>7</v>
      </c>
      <c r="AS69" s="373">
        <f t="shared" si="2"/>
        <v>5</v>
      </c>
      <c r="AT69" s="374">
        <f t="shared" si="4"/>
        <v>0.7142857142857143</v>
      </c>
      <c r="AU69" s="375">
        <f t="shared" si="1"/>
        <v>1</v>
      </c>
      <c r="AV69" s="376">
        <f t="shared" si="5"/>
        <v>0.14285714285714285</v>
      </c>
      <c r="AW69" s="377">
        <f t="shared" si="3"/>
        <v>1</v>
      </c>
      <c r="AX69" s="378">
        <f t="shared" si="6"/>
        <v>0.14285714285714285</v>
      </c>
      <c r="AY69" s="379">
        <f t="shared" si="11"/>
        <v>1.4040999719180005E-3</v>
      </c>
      <c r="AZ69" s="359">
        <f t="shared" si="12"/>
        <v>2.8081999438360012E-4</v>
      </c>
      <c r="BA69" s="360">
        <f t="shared" si="13"/>
        <v>2.8081999438360012E-4</v>
      </c>
      <c r="BB69" s="506">
        <f t="shared" si="10"/>
        <v>1.7766497461928934E-3</v>
      </c>
    </row>
    <row r="70" spans="1:54" ht="22.95" customHeight="1" x14ac:dyDescent="0.25">
      <c r="A70" s="309">
        <v>0</v>
      </c>
      <c r="B70" s="309">
        <v>0</v>
      </c>
      <c r="C70" s="361">
        <v>61</v>
      </c>
      <c r="D70" s="362" t="s">
        <v>275</v>
      </c>
      <c r="E70" s="363" t="s">
        <v>133</v>
      </c>
      <c r="F70" s="380" t="s">
        <v>128</v>
      </c>
      <c r="G70" s="381" t="s">
        <v>66</v>
      </c>
      <c r="H70" s="366">
        <v>1</v>
      </c>
      <c r="I70" s="367">
        <v>0</v>
      </c>
      <c r="J70" s="368">
        <v>0</v>
      </c>
      <c r="K70" s="366">
        <v>2</v>
      </c>
      <c r="L70" s="367">
        <v>0</v>
      </c>
      <c r="M70" s="368">
        <v>1</v>
      </c>
      <c r="N70" s="366">
        <v>0</v>
      </c>
      <c r="O70" s="367">
        <v>0</v>
      </c>
      <c r="P70" s="368">
        <v>1</v>
      </c>
      <c r="Q70" s="366">
        <v>1</v>
      </c>
      <c r="R70" s="367">
        <v>2</v>
      </c>
      <c r="S70" s="368">
        <v>1</v>
      </c>
      <c r="T70" s="366">
        <v>0</v>
      </c>
      <c r="U70" s="367">
        <v>0</v>
      </c>
      <c r="V70" s="368">
        <v>2</v>
      </c>
      <c r="W70" s="366">
        <v>1</v>
      </c>
      <c r="X70" s="367">
        <v>0</v>
      </c>
      <c r="Y70" s="368">
        <v>0</v>
      </c>
      <c r="Z70" s="366">
        <v>1</v>
      </c>
      <c r="AA70" s="367">
        <v>0</v>
      </c>
      <c r="AB70" s="368">
        <v>0</v>
      </c>
      <c r="AC70" s="366">
        <v>0</v>
      </c>
      <c r="AD70" s="367">
        <v>0</v>
      </c>
      <c r="AE70" s="368">
        <v>0</v>
      </c>
      <c r="AF70" s="369">
        <v>1</v>
      </c>
      <c r="AG70" s="370">
        <v>0</v>
      </c>
      <c r="AH70" s="371">
        <v>0</v>
      </c>
      <c r="AI70" s="369">
        <v>1</v>
      </c>
      <c r="AJ70" s="370">
        <v>1</v>
      </c>
      <c r="AK70" s="371">
        <v>1</v>
      </c>
      <c r="AL70" s="369">
        <v>2</v>
      </c>
      <c r="AM70" s="370">
        <v>0</v>
      </c>
      <c r="AN70" s="371">
        <v>0</v>
      </c>
      <c r="AO70" s="369">
        <v>0</v>
      </c>
      <c r="AP70" s="370">
        <v>0</v>
      </c>
      <c r="AQ70" s="371">
        <v>2</v>
      </c>
      <c r="AR70" s="382">
        <f t="shared" si="0"/>
        <v>21</v>
      </c>
      <c r="AS70" s="373">
        <f t="shared" si="2"/>
        <v>10</v>
      </c>
      <c r="AT70" s="374">
        <f t="shared" si="4"/>
        <v>0.47619047619047616</v>
      </c>
      <c r="AU70" s="375">
        <f t="shared" si="1"/>
        <v>3</v>
      </c>
      <c r="AV70" s="376">
        <f t="shared" si="5"/>
        <v>0.14285714285714285</v>
      </c>
      <c r="AW70" s="377">
        <f t="shared" si="3"/>
        <v>8</v>
      </c>
      <c r="AX70" s="378">
        <f t="shared" si="6"/>
        <v>0.38095238095238093</v>
      </c>
      <c r="AY70" s="379">
        <f t="shared" si="11"/>
        <v>2.808199943836001E-3</v>
      </c>
      <c r="AZ70" s="359">
        <f t="shared" si="12"/>
        <v>8.4245998315080029E-4</v>
      </c>
      <c r="BA70" s="360">
        <f t="shared" si="13"/>
        <v>2.2465599550688009E-3</v>
      </c>
      <c r="BB70" s="506">
        <f t="shared" si="10"/>
        <v>5.3299492385786799E-3</v>
      </c>
    </row>
    <row r="71" spans="1:54" ht="22.95" customHeight="1" x14ac:dyDescent="0.25">
      <c r="C71" s="361">
        <v>62</v>
      </c>
      <c r="D71" s="362" t="s">
        <v>276</v>
      </c>
      <c r="E71" s="363" t="s">
        <v>277</v>
      </c>
      <c r="F71" s="364" t="s">
        <v>167</v>
      </c>
      <c r="G71" s="383" t="s">
        <v>278</v>
      </c>
      <c r="H71" s="366">
        <v>4</v>
      </c>
      <c r="I71" s="367">
        <v>0</v>
      </c>
      <c r="J71" s="368">
        <v>0</v>
      </c>
      <c r="K71" s="366">
        <v>6</v>
      </c>
      <c r="L71" s="367">
        <v>1</v>
      </c>
      <c r="M71" s="368">
        <v>1</v>
      </c>
      <c r="N71" s="366">
        <v>6</v>
      </c>
      <c r="O71" s="367">
        <v>2</v>
      </c>
      <c r="P71" s="368">
        <v>1</v>
      </c>
      <c r="Q71" s="366">
        <v>6</v>
      </c>
      <c r="R71" s="367">
        <v>1</v>
      </c>
      <c r="S71" s="368">
        <v>1</v>
      </c>
      <c r="T71" s="366">
        <v>9</v>
      </c>
      <c r="U71" s="367">
        <v>0</v>
      </c>
      <c r="V71" s="368">
        <v>2</v>
      </c>
      <c r="W71" s="366">
        <v>8</v>
      </c>
      <c r="X71" s="367">
        <v>6</v>
      </c>
      <c r="Y71" s="368">
        <v>3</v>
      </c>
      <c r="Z71" s="366">
        <v>8</v>
      </c>
      <c r="AA71" s="367">
        <v>6</v>
      </c>
      <c r="AB71" s="368">
        <v>3</v>
      </c>
      <c r="AC71" s="366">
        <v>3</v>
      </c>
      <c r="AD71" s="367">
        <v>0</v>
      </c>
      <c r="AE71" s="368">
        <v>0</v>
      </c>
      <c r="AF71" s="369">
        <v>7</v>
      </c>
      <c r="AG71" s="370">
        <v>3</v>
      </c>
      <c r="AH71" s="371">
        <v>1</v>
      </c>
      <c r="AI71" s="369">
        <v>7</v>
      </c>
      <c r="AJ71" s="370">
        <v>2</v>
      </c>
      <c r="AK71" s="371">
        <v>6</v>
      </c>
      <c r="AL71" s="369">
        <v>1</v>
      </c>
      <c r="AM71" s="370">
        <v>1</v>
      </c>
      <c r="AN71" s="371">
        <v>3</v>
      </c>
      <c r="AO71" s="369">
        <v>0</v>
      </c>
      <c r="AP71" s="370">
        <v>0</v>
      </c>
      <c r="AQ71" s="371">
        <v>1</v>
      </c>
      <c r="AR71" s="372">
        <f t="shared" si="0"/>
        <v>109</v>
      </c>
      <c r="AS71" s="373">
        <f t="shared" si="2"/>
        <v>65</v>
      </c>
      <c r="AT71" s="374"/>
      <c r="AU71" s="375">
        <f t="shared" si="1"/>
        <v>22</v>
      </c>
      <c r="AV71" s="376"/>
      <c r="AW71" s="377">
        <f t="shared" si="3"/>
        <v>22</v>
      </c>
      <c r="AX71" s="378">
        <f t="shared" si="6"/>
        <v>0.20183486238532111</v>
      </c>
      <c r="AY71" s="379"/>
      <c r="AZ71" s="359"/>
      <c r="BA71" s="360">
        <f t="shared" si="13"/>
        <v>6.1780398764392022E-3</v>
      </c>
      <c r="BB71" s="506">
        <f t="shared" si="10"/>
        <v>2.766497461928934E-2</v>
      </c>
    </row>
    <row r="72" spans="1:54" ht="22.95" customHeight="1" x14ac:dyDescent="0.25">
      <c r="C72" s="361">
        <v>63</v>
      </c>
      <c r="D72" s="362" t="s">
        <v>279</v>
      </c>
      <c r="E72" s="363" t="s">
        <v>277</v>
      </c>
      <c r="F72" s="364" t="s">
        <v>167</v>
      </c>
      <c r="G72" s="383" t="s">
        <v>280</v>
      </c>
      <c r="H72" s="366">
        <v>1</v>
      </c>
      <c r="I72" s="367">
        <v>0</v>
      </c>
      <c r="J72" s="368">
        <v>0</v>
      </c>
      <c r="K72" s="366">
        <v>3</v>
      </c>
      <c r="L72" s="367">
        <v>0</v>
      </c>
      <c r="M72" s="368">
        <v>1</v>
      </c>
      <c r="N72" s="366">
        <v>0</v>
      </c>
      <c r="O72" s="367">
        <v>0</v>
      </c>
      <c r="P72" s="368">
        <v>0</v>
      </c>
      <c r="Q72" s="366">
        <v>0</v>
      </c>
      <c r="R72" s="367">
        <v>0</v>
      </c>
      <c r="S72" s="368">
        <v>0</v>
      </c>
      <c r="T72" s="366">
        <v>1</v>
      </c>
      <c r="U72" s="367">
        <v>0</v>
      </c>
      <c r="V72" s="368">
        <v>0</v>
      </c>
      <c r="W72" s="366">
        <v>3</v>
      </c>
      <c r="X72" s="367">
        <v>0</v>
      </c>
      <c r="Y72" s="368">
        <v>1</v>
      </c>
      <c r="Z72" s="366">
        <v>3</v>
      </c>
      <c r="AA72" s="367">
        <v>0</v>
      </c>
      <c r="AB72" s="368">
        <v>1</v>
      </c>
      <c r="AC72" s="366">
        <v>0</v>
      </c>
      <c r="AD72" s="367">
        <v>0</v>
      </c>
      <c r="AE72" s="368">
        <v>0</v>
      </c>
      <c r="AF72" s="369">
        <v>4</v>
      </c>
      <c r="AG72" s="370">
        <v>0</v>
      </c>
      <c r="AH72" s="371">
        <v>0</v>
      </c>
      <c r="AI72" s="369">
        <v>0</v>
      </c>
      <c r="AJ72" s="370">
        <v>0</v>
      </c>
      <c r="AK72" s="371">
        <v>0</v>
      </c>
      <c r="AL72" s="369">
        <v>0</v>
      </c>
      <c r="AM72" s="370">
        <v>0</v>
      </c>
      <c r="AN72" s="371">
        <v>0</v>
      </c>
      <c r="AO72" s="369">
        <v>0</v>
      </c>
      <c r="AP72" s="370">
        <v>0</v>
      </c>
      <c r="AQ72" s="371">
        <v>0</v>
      </c>
      <c r="AR72" s="372">
        <f t="shared" si="0"/>
        <v>18</v>
      </c>
      <c r="AS72" s="373">
        <f t="shared" si="2"/>
        <v>15</v>
      </c>
      <c r="AT72" s="374"/>
      <c r="AU72" s="375">
        <f t="shared" si="1"/>
        <v>0</v>
      </c>
      <c r="AV72" s="376"/>
      <c r="AW72" s="377">
        <f t="shared" si="3"/>
        <v>3</v>
      </c>
      <c r="AX72" s="378">
        <f t="shared" si="6"/>
        <v>0.16666666666666666</v>
      </c>
      <c r="AY72" s="379"/>
      <c r="AZ72" s="359"/>
      <c r="BA72" s="360">
        <f t="shared" si="13"/>
        <v>8.4245998315080029E-4</v>
      </c>
      <c r="BB72" s="506">
        <f t="shared" si="10"/>
        <v>4.5685279187817262E-3</v>
      </c>
    </row>
    <row r="73" spans="1:54" ht="22.95" customHeight="1" x14ac:dyDescent="0.25">
      <c r="A73" s="309">
        <v>0</v>
      </c>
      <c r="B73" s="309">
        <v>0</v>
      </c>
      <c r="C73" s="361">
        <v>64</v>
      </c>
      <c r="D73" s="362" t="s">
        <v>281</v>
      </c>
      <c r="E73" s="363" t="s">
        <v>277</v>
      </c>
      <c r="F73" s="364" t="s">
        <v>167</v>
      </c>
      <c r="G73" s="383" t="s">
        <v>282</v>
      </c>
      <c r="H73" s="366">
        <v>0</v>
      </c>
      <c r="I73" s="367">
        <v>1</v>
      </c>
      <c r="J73" s="368">
        <v>0</v>
      </c>
      <c r="K73" s="366">
        <v>0</v>
      </c>
      <c r="L73" s="367">
        <v>0</v>
      </c>
      <c r="M73" s="368">
        <v>0</v>
      </c>
      <c r="N73" s="366">
        <v>0</v>
      </c>
      <c r="O73" s="367">
        <v>0</v>
      </c>
      <c r="P73" s="368">
        <v>1</v>
      </c>
      <c r="Q73" s="366">
        <v>0</v>
      </c>
      <c r="R73" s="367">
        <v>0</v>
      </c>
      <c r="S73" s="368">
        <v>0</v>
      </c>
      <c r="T73" s="366">
        <v>0</v>
      </c>
      <c r="U73" s="367">
        <v>0</v>
      </c>
      <c r="V73" s="368">
        <v>1</v>
      </c>
      <c r="W73" s="366">
        <v>0</v>
      </c>
      <c r="X73" s="367">
        <v>1</v>
      </c>
      <c r="Y73" s="368">
        <v>1</v>
      </c>
      <c r="Z73" s="366">
        <v>0</v>
      </c>
      <c r="AA73" s="367">
        <v>1</v>
      </c>
      <c r="AB73" s="368">
        <v>1</v>
      </c>
      <c r="AC73" s="366">
        <v>0</v>
      </c>
      <c r="AD73" s="367">
        <v>0</v>
      </c>
      <c r="AE73" s="368">
        <v>0</v>
      </c>
      <c r="AF73" s="369">
        <v>0</v>
      </c>
      <c r="AG73" s="370">
        <v>1</v>
      </c>
      <c r="AH73" s="371">
        <v>0</v>
      </c>
      <c r="AI73" s="369">
        <v>0</v>
      </c>
      <c r="AJ73" s="370">
        <v>1</v>
      </c>
      <c r="AK73" s="371">
        <v>1</v>
      </c>
      <c r="AL73" s="369">
        <v>1</v>
      </c>
      <c r="AM73" s="370">
        <v>0</v>
      </c>
      <c r="AN73" s="371">
        <v>1</v>
      </c>
      <c r="AO73" s="369">
        <v>0</v>
      </c>
      <c r="AP73" s="370">
        <v>0</v>
      </c>
      <c r="AQ73" s="371">
        <v>0</v>
      </c>
      <c r="AR73" s="372">
        <f t="shared" si="0"/>
        <v>12</v>
      </c>
      <c r="AS73" s="373">
        <f t="shared" si="2"/>
        <v>1</v>
      </c>
      <c r="AT73" s="374">
        <f t="shared" si="4"/>
        <v>8.3333333333333329E-2</v>
      </c>
      <c r="AU73" s="375">
        <f t="shared" si="1"/>
        <v>5</v>
      </c>
      <c r="AV73" s="376">
        <f t="shared" si="5"/>
        <v>0.41666666666666669</v>
      </c>
      <c r="AW73" s="377">
        <f t="shared" si="3"/>
        <v>6</v>
      </c>
      <c r="AX73" s="378">
        <f t="shared" si="6"/>
        <v>0.5</v>
      </c>
      <c r="AY73" s="379">
        <f t="shared" ref="AY73:AY103" si="14">AS73/SUM($AR$28:$AR$113)</f>
        <v>2.8081999438360012E-4</v>
      </c>
      <c r="AZ73" s="359">
        <f t="shared" ref="AZ73:AZ117" si="15">AU73/SUM($AR$28:$AR$113)</f>
        <v>1.4040999719180005E-3</v>
      </c>
      <c r="BA73" s="360">
        <f t="shared" si="13"/>
        <v>1.6849199663016006E-3</v>
      </c>
      <c r="BB73" s="506">
        <f t="shared" si="10"/>
        <v>3.0456852791878172E-3</v>
      </c>
    </row>
    <row r="74" spans="1:54" ht="22.95" customHeight="1" x14ac:dyDescent="0.25">
      <c r="C74" s="361">
        <v>65</v>
      </c>
      <c r="D74" s="362" t="s">
        <v>283</v>
      </c>
      <c r="E74" s="363" t="s">
        <v>277</v>
      </c>
      <c r="F74" s="364" t="s">
        <v>167</v>
      </c>
      <c r="G74" s="383" t="s">
        <v>284</v>
      </c>
      <c r="H74" s="366">
        <v>0</v>
      </c>
      <c r="I74" s="367">
        <v>1</v>
      </c>
      <c r="J74" s="368">
        <v>0</v>
      </c>
      <c r="K74" s="366">
        <v>0</v>
      </c>
      <c r="L74" s="367">
        <v>0</v>
      </c>
      <c r="M74" s="368">
        <v>0</v>
      </c>
      <c r="N74" s="366">
        <v>0</v>
      </c>
      <c r="O74" s="367">
        <v>2</v>
      </c>
      <c r="P74" s="368">
        <v>0</v>
      </c>
      <c r="Q74" s="366">
        <v>0</v>
      </c>
      <c r="R74" s="367">
        <v>0</v>
      </c>
      <c r="S74" s="368">
        <v>0</v>
      </c>
      <c r="T74" s="366">
        <v>0</v>
      </c>
      <c r="U74" s="367">
        <v>0</v>
      </c>
      <c r="V74" s="368">
        <v>1</v>
      </c>
      <c r="W74" s="366" t="s">
        <v>389</v>
      </c>
      <c r="X74" s="367">
        <v>1</v>
      </c>
      <c r="Y74" s="368">
        <v>0</v>
      </c>
      <c r="Z74" s="366" t="s">
        <v>389</v>
      </c>
      <c r="AA74" s="367">
        <v>1</v>
      </c>
      <c r="AB74" s="368">
        <v>0</v>
      </c>
      <c r="AC74" s="366">
        <v>0</v>
      </c>
      <c r="AD74" s="367">
        <v>2</v>
      </c>
      <c r="AE74" s="368">
        <v>0</v>
      </c>
      <c r="AF74" s="369">
        <v>0</v>
      </c>
      <c r="AG74" s="370">
        <v>1</v>
      </c>
      <c r="AH74" s="371">
        <v>0</v>
      </c>
      <c r="AI74" s="369">
        <v>0</v>
      </c>
      <c r="AJ74" s="370">
        <v>0</v>
      </c>
      <c r="AK74" s="371">
        <v>0</v>
      </c>
      <c r="AL74" s="369">
        <v>0</v>
      </c>
      <c r="AM74" s="370">
        <v>1</v>
      </c>
      <c r="AN74" s="371">
        <v>0</v>
      </c>
      <c r="AO74" s="369">
        <v>0</v>
      </c>
      <c r="AP74" s="370">
        <v>0</v>
      </c>
      <c r="AQ74" s="371">
        <v>0</v>
      </c>
      <c r="AR74" s="372">
        <f t="shared" si="0"/>
        <v>10</v>
      </c>
      <c r="AS74" s="373" t="e">
        <f t="shared" si="2"/>
        <v>#VALUE!</v>
      </c>
      <c r="AT74" s="374" t="e">
        <f t="shared" si="4"/>
        <v>#VALUE!</v>
      </c>
      <c r="AU74" s="375">
        <f t="shared" si="1"/>
        <v>9</v>
      </c>
      <c r="AV74" s="376">
        <f t="shared" si="5"/>
        <v>0.9</v>
      </c>
      <c r="AW74" s="377">
        <f t="shared" si="3"/>
        <v>1</v>
      </c>
      <c r="AX74" s="378">
        <f t="shared" si="6"/>
        <v>0.1</v>
      </c>
      <c r="AY74" s="379" t="e">
        <f t="shared" si="14"/>
        <v>#VALUE!</v>
      </c>
      <c r="AZ74" s="359">
        <f t="shared" si="15"/>
        <v>2.527379949452401E-3</v>
      </c>
      <c r="BA74" s="360">
        <f t="shared" si="13"/>
        <v>2.8081999438360012E-4</v>
      </c>
      <c r="BB74" s="506">
        <f t="shared" si="10"/>
        <v>2.5380710659898475E-3</v>
      </c>
    </row>
    <row r="75" spans="1:54" ht="22.95" customHeight="1" x14ac:dyDescent="0.25">
      <c r="A75" s="309">
        <v>0</v>
      </c>
      <c r="B75" s="309">
        <v>0</v>
      </c>
      <c r="C75" s="361">
        <v>66</v>
      </c>
      <c r="D75" s="362" t="s">
        <v>285</v>
      </c>
      <c r="E75" s="363" t="s">
        <v>135</v>
      </c>
      <c r="F75" s="364" t="s">
        <v>128</v>
      </c>
      <c r="G75" s="383" t="s">
        <v>71</v>
      </c>
      <c r="H75" s="366">
        <v>2</v>
      </c>
      <c r="I75" s="367">
        <v>0</v>
      </c>
      <c r="J75" s="368">
        <v>0</v>
      </c>
      <c r="K75" s="366">
        <v>1</v>
      </c>
      <c r="L75" s="367">
        <v>2</v>
      </c>
      <c r="M75" s="368">
        <v>2</v>
      </c>
      <c r="N75" s="366">
        <v>3</v>
      </c>
      <c r="O75" s="367">
        <v>1</v>
      </c>
      <c r="P75" s="368">
        <v>5</v>
      </c>
      <c r="Q75" s="366">
        <v>1</v>
      </c>
      <c r="R75" s="367">
        <v>0</v>
      </c>
      <c r="S75" s="368">
        <v>2</v>
      </c>
      <c r="T75" s="366">
        <v>1</v>
      </c>
      <c r="U75" s="367">
        <v>2</v>
      </c>
      <c r="V75" s="368">
        <v>1</v>
      </c>
      <c r="W75" s="366">
        <v>0</v>
      </c>
      <c r="X75" s="367">
        <v>1</v>
      </c>
      <c r="Y75" s="368">
        <v>1</v>
      </c>
      <c r="Z75" s="366">
        <v>0</v>
      </c>
      <c r="AA75" s="367">
        <v>1</v>
      </c>
      <c r="AB75" s="368">
        <v>1</v>
      </c>
      <c r="AC75" s="366">
        <v>2</v>
      </c>
      <c r="AD75" s="367">
        <v>0</v>
      </c>
      <c r="AE75" s="368">
        <v>5</v>
      </c>
      <c r="AF75" s="369">
        <v>2</v>
      </c>
      <c r="AG75" s="370">
        <v>0</v>
      </c>
      <c r="AH75" s="371">
        <v>3</v>
      </c>
      <c r="AI75" s="369">
        <v>1</v>
      </c>
      <c r="AJ75" s="370">
        <v>0</v>
      </c>
      <c r="AK75" s="371">
        <v>2</v>
      </c>
      <c r="AL75" s="369">
        <v>3</v>
      </c>
      <c r="AM75" s="370">
        <v>1</v>
      </c>
      <c r="AN75" s="371">
        <v>1</v>
      </c>
      <c r="AO75" s="369">
        <v>2</v>
      </c>
      <c r="AP75" s="370">
        <v>0</v>
      </c>
      <c r="AQ75" s="371">
        <v>0</v>
      </c>
      <c r="AR75" s="372">
        <f t="shared" si="0"/>
        <v>49</v>
      </c>
      <c r="AS75" s="373">
        <f t="shared" si="2"/>
        <v>18</v>
      </c>
      <c r="AT75" s="374">
        <f t="shared" si="4"/>
        <v>0.36734693877551022</v>
      </c>
      <c r="AU75" s="375">
        <f t="shared" si="1"/>
        <v>8</v>
      </c>
      <c r="AV75" s="376">
        <f t="shared" si="5"/>
        <v>0.16326530612244897</v>
      </c>
      <c r="AW75" s="377">
        <f t="shared" si="3"/>
        <v>23</v>
      </c>
      <c r="AX75" s="378">
        <f t="shared" si="6"/>
        <v>0.46938775510204084</v>
      </c>
      <c r="AY75" s="379">
        <f t="shared" si="14"/>
        <v>5.054759898904802E-3</v>
      </c>
      <c r="AZ75" s="359">
        <f t="shared" si="15"/>
        <v>2.2465599550688009E-3</v>
      </c>
      <c r="BA75" s="360">
        <f t="shared" si="13"/>
        <v>6.4588598708228027E-3</v>
      </c>
      <c r="BB75" s="506">
        <f t="shared" si="10"/>
        <v>1.2436548223350254E-2</v>
      </c>
    </row>
    <row r="76" spans="1:54" ht="22.95" customHeight="1" x14ac:dyDescent="0.25">
      <c r="A76" s="309">
        <v>0</v>
      </c>
      <c r="B76" s="309">
        <v>0</v>
      </c>
      <c r="C76" s="361">
        <v>67</v>
      </c>
      <c r="D76" s="413" t="s">
        <v>286</v>
      </c>
      <c r="E76" s="363" t="s">
        <v>135</v>
      </c>
      <c r="F76" s="364" t="s">
        <v>128</v>
      </c>
      <c r="G76" s="383" t="s">
        <v>72</v>
      </c>
      <c r="H76" s="366">
        <v>4</v>
      </c>
      <c r="I76" s="367">
        <v>0</v>
      </c>
      <c r="J76" s="368">
        <v>3</v>
      </c>
      <c r="K76" s="366">
        <v>0</v>
      </c>
      <c r="L76" s="367">
        <v>2</v>
      </c>
      <c r="M76" s="368">
        <v>6</v>
      </c>
      <c r="N76" s="366">
        <v>3</v>
      </c>
      <c r="O76" s="367">
        <v>0</v>
      </c>
      <c r="P76" s="368">
        <v>7</v>
      </c>
      <c r="Q76" s="366">
        <v>5</v>
      </c>
      <c r="R76" s="367">
        <v>3</v>
      </c>
      <c r="S76" s="368">
        <v>1</v>
      </c>
      <c r="T76" s="366">
        <v>3</v>
      </c>
      <c r="U76" s="367">
        <v>1</v>
      </c>
      <c r="V76" s="368">
        <v>3</v>
      </c>
      <c r="W76" s="366">
        <v>3</v>
      </c>
      <c r="X76" s="367">
        <v>0</v>
      </c>
      <c r="Y76" s="368">
        <v>2</v>
      </c>
      <c r="Z76" s="366">
        <v>3</v>
      </c>
      <c r="AA76" s="367">
        <v>0</v>
      </c>
      <c r="AB76" s="368">
        <v>2</v>
      </c>
      <c r="AC76" s="366">
        <v>2</v>
      </c>
      <c r="AD76" s="367">
        <v>0</v>
      </c>
      <c r="AE76" s="368">
        <v>0</v>
      </c>
      <c r="AF76" s="369">
        <v>4</v>
      </c>
      <c r="AG76" s="370">
        <v>0</v>
      </c>
      <c r="AH76" s="371">
        <v>3</v>
      </c>
      <c r="AI76" s="369">
        <v>5</v>
      </c>
      <c r="AJ76" s="370">
        <v>0</v>
      </c>
      <c r="AK76" s="371">
        <v>1</v>
      </c>
      <c r="AL76" s="369">
        <v>3</v>
      </c>
      <c r="AM76" s="370">
        <v>2</v>
      </c>
      <c r="AN76" s="371">
        <v>1</v>
      </c>
      <c r="AO76" s="369">
        <v>3</v>
      </c>
      <c r="AP76" s="370">
        <v>0</v>
      </c>
      <c r="AQ76" s="371">
        <v>1</v>
      </c>
      <c r="AR76" s="372">
        <f t="shared" si="0"/>
        <v>76</v>
      </c>
      <c r="AS76" s="373">
        <f t="shared" si="2"/>
        <v>38</v>
      </c>
      <c r="AT76" s="374">
        <f t="shared" ref="AT76:AT117" si="16">AS76/AR76</f>
        <v>0.5</v>
      </c>
      <c r="AU76" s="375">
        <f t="shared" ref="AU76:AU113" si="17">I76+L76+O76+R76+U76+X76+AA76+AD76+AG76+AJ76+AM76+AP76</f>
        <v>8</v>
      </c>
      <c r="AV76" s="376">
        <f t="shared" ref="AV76:AV117" si="18">AU76/AR76</f>
        <v>0.10526315789473684</v>
      </c>
      <c r="AW76" s="377">
        <f t="shared" si="3"/>
        <v>30</v>
      </c>
      <c r="AX76" s="378">
        <f t="shared" ref="AX76:AX117" si="19">AW76/AR76</f>
        <v>0.39473684210526316</v>
      </c>
      <c r="AY76" s="379">
        <f t="shared" si="14"/>
        <v>1.0671159786576805E-2</v>
      </c>
      <c r="AZ76" s="359">
        <f t="shared" si="15"/>
        <v>2.2465599550688009E-3</v>
      </c>
      <c r="BA76" s="360">
        <f t="shared" si="13"/>
        <v>8.4245998315080027E-3</v>
      </c>
      <c r="BB76" s="506">
        <f t="shared" ref="BB76:BB116" si="20">AR76/$AR$114</f>
        <v>1.9289340101522844E-2</v>
      </c>
    </row>
    <row r="77" spans="1:54" ht="22.95" customHeight="1" x14ac:dyDescent="0.25">
      <c r="A77" s="309">
        <v>0</v>
      </c>
      <c r="B77" s="309">
        <v>0</v>
      </c>
      <c r="C77" s="361">
        <v>68</v>
      </c>
      <c r="D77" s="362" t="s">
        <v>287</v>
      </c>
      <c r="E77" s="363" t="s">
        <v>288</v>
      </c>
      <c r="F77" s="364" t="s">
        <v>124</v>
      </c>
      <c r="G77" s="365" t="s">
        <v>289</v>
      </c>
      <c r="H77" s="366">
        <v>1</v>
      </c>
      <c r="I77" s="367">
        <v>0</v>
      </c>
      <c r="J77" s="368">
        <v>0</v>
      </c>
      <c r="K77" s="366">
        <v>0</v>
      </c>
      <c r="L77" s="367">
        <v>0</v>
      </c>
      <c r="M77" s="368">
        <v>0</v>
      </c>
      <c r="N77" s="366">
        <v>1</v>
      </c>
      <c r="O77" s="367">
        <v>0</v>
      </c>
      <c r="P77" s="368">
        <v>0</v>
      </c>
      <c r="Q77" s="366">
        <v>1</v>
      </c>
      <c r="R77" s="367">
        <v>1</v>
      </c>
      <c r="S77" s="368">
        <v>0</v>
      </c>
      <c r="T77" s="366">
        <v>0</v>
      </c>
      <c r="U77" s="367">
        <v>0</v>
      </c>
      <c r="V77" s="368">
        <v>0</v>
      </c>
      <c r="W77" s="366">
        <v>0</v>
      </c>
      <c r="X77" s="367">
        <v>0</v>
      </c>
      <c r="Y77" s="368">
        <v>2</v>
      </c>
      <c r="Z77" s="366">
        <v>0</v>
      </c>
      <c r="AA77" s="367">
        <v>0</v>
      </c>
      <c r="AB77" s="368">
        <v>2</v>
      </c>
      <c r="AC77" s="366">
        <v>0</v>
      </c>
      <c r="AD77" s="367">
        <v>0</v>
      </c>
      <c r="AE77" s="368">
        <v>0</v>
      </c>
      <c r="AF77" s="369">
        <v>0</v>
      </c>
      <c r="AG77" s="370">
        <v>0</v>
      </c>
      <c r="AH77" s="371">
        <v>0</v>
      </c>
      <c r="AI77" s="369">
        <v>0</v>
      </c>
      <c r="AJ77" s="370">
        <v>0</v>
      </c>
      <c r="AK77" s="371">
        <v>0</v>
      </c>
      <c r="AL77" s="369">
        <v>0</v>
      </c>
      <c r="AM77" s="370">
        <v>0</v>
      </c>
      <c r="AN77" s="371">
        <v>0</v>
      </c>
      <c r="AO77" s="369">
        <v>0</v>
      </c>
      <c r="AP77" s="370">
        <v>0</v>
      </c>
      <c r="AQ77" s="371">
        <v>1</v>
      </c>
      <c r="AR77" s="372">
        <f t="shared" si="0"/>
        <v>9</v>
      </c>
      <c r="AS77" s="373">
        <f t="shared" ref="AS77:AS113" si="21">H77+K77+N77+Q77+T77+W77+Z77+AC77+AF77+AI77+AL77+AO77</f>
        <v>3</v>
      </c>
      <c r="AT77" s="374">
        <f t="shared" si="16"/>
        <v>0.33333333333333331</v>
      </c>
      <c r="AU77" s="375">
        <f t="shared" si="17"/>
        <v>1</v>
      </c>
      <c r="AV77" s="376">
        <f t="shared" si="18"/>
        <v>0.1111111111111111</v>
      </c>
      <c r="AW77" s="377">
        <f t="shared" ref="AW77:AW115" si="22">J77+M77+P77+S77+V77+Y77+AB77+AE77+AH77+AK77+AN77+AQ77</f>
        <v>5</v>
      </c>
      <c r="AX77" s="378">
        <f t="shared" si="19"/>
        <v>0.55555555555555558</v>
      </c>
      <c r="AY77" s="379">
        <f t="shared" si="14"/>
        <v>8.4245998315080029E-4</v>
      </c>
      <c r="AZ77" s="359">
        <f t="shared" si="15"/>
        <v>2.8081999438360012E-4</v>
      </c>
      <c r="BA77" s="360">
        <f t="shared" si="13"/>
        <v>1.4040999719180005E-3</v>
      </c>
      <c r="BB77" s="506">
        <f t="shared" si="20"/>
        <v>2.2842639593908631E-3</v>
      </c>
    </row>
    <row r="78" spans="1:54" ht="22.95" customHeight="1" x14ac:dyDescent="0.25">
      <c r="A78" s="309">
        <v>0</v>
      </c>
      <c r="B78" s="309">
        <v>0</v>
      </c>
      <c r="C78" s="361">
        <v>69</v>
      </c>
      <c r="D78" s="413" t="s">
        <v>290</v>
      </c>
      <c r="E78" s="363" t="s">
        <v>291</v>
      </c>
      <c r="F78" s="364" t="s">
        <v>292</v>
      </c>
      <c r="G78" s="414" t="s">
        <v>293</v>
      </c>
      <c r="H78" s="366">
        <v>2</v>
      </c>
      <c r="I78" s="367">
        <v>2</v>
      </c>
      <c r="J78" s="368">
        <v>3</v>
      </c>
      <c r="K78" s="366">
        <v>2</v>
      </c>
      <c r="L78" s="367">
        <v>5</v>
      </c>
      <c r="M78" s="368">
        <v>2</v>
      </c>
      <c r="N78" s="366">
        <v>7</v>
      </c>
      <c r="O78" s="367">
        <v>0</v>
      </c>
      <c r="P78" s="368">
        <v>3</v>
      </c>
      <c r="Q78" s="366">
        <v>4</v>
      </c>
      <c r="R78" s="367">
        <v>0</v>
      </c>
      <c r="S78" s="368">
        <v>2</v>
      </c>
      <c r="T78" s="366">
        <v>7</v>
      </c>
      <c r="U78" s="367">
        <v>2</v>
      </c>
      <c r="V78" s="368">
        <v>3</v>
      </c>
      <c r="W78" s="366">
        <v>4</v>
      </c>
      <c r="X78" s="367">
        <v>0</v>
      </c>
      <c r="Y78" s="368">
        <v>8</v>
      </c>
      <c r="Z78" s="366">
        <v>4</v>
      </c>
      <c r="AA78" s="367">
        <v>0</v>
      </c>
      <c r="AB78" s="368">
        <v>8</v>
      </c>
      <c r="AC78" s="366">
        <v>1</v>
      </c>
      <c r="AD78" s="367">
        <v>2</v>
      </c>
      <c r="AE78" s="368">
        <v>1</v>
      </c>
      <c r="AF78" s="369">
        <v>7</v>
      </c>
      <c r="AG78" s="370">
        <v>3</v>
      </c>
      <c r="AH78" s="371">
        <v>8</v>
      </c>
      <c r="AI78" s="369">
        <v>3</v>
      </c>
      <c r="AJ78" s="370">
        <v>5</v>
      </c>
      <c r="AK78" s="371">
        <v>6</v>
      </c>
      <c r="AL78" s="369">
        <v>4</v>
      </c>
      <c r="AM78" s="370">
        <v>2</v>
      </c>
      <c r="AN78" s="371">
        <v>0</v>
      </c>
      <c r="AO78" s="369">
        <v>4</v>
      </c>
      <c r="AP78" s="370">
        <v>2</v>
      </c>
      <c r="AQ78" s="371">
        <v>3</v>
      </c>
      <c r="AR78" s="415">
        <f t="shared" ref="AR78:AR115" si="23">SUM(H78:AQ78)</f>
        <v>119</v>
      </c>
      <c r="AS78" s="373">
        <f t="shared" si="21"/>
        <v>49</v>
      </c>
      <c r="AT78" s="374">
        <f t="shared" si="16"/>
        <v>0.41176470588235292</v>
      </c>
      <c r="AU78" s="375">
        <f t="shared" si="17"/>
        <v>23</v>
      </c>
      <c r="AV78" s="376">
        <f t="shared" si="18"/>
        <v>0.19327731092436976</v>
      </c>
      <c r="AW78" s="377">
        <f t="shared" si="22"/>
        <v>47</v>
      </c>
      <c r="AX78" s="378">
        <f t="shared" si="19"/>
        <v>0.3949579831932773</v>
      </c>
      <c r="AY78" s="379">
        <f t="shared" si="14"/>
        <v>1.3760179724796406E-2</v>
      </c>
      <c r="AZ78" s="359">
        <f t="shared" si="15"/>
        <v>6.4588598708228027E-3</v>
      </c>
      <c r="BA78" s="360">
        <f t="shared" si="13"/>
        <v>1.3198539736029205E-2</v>
      </c>
      <c r="BB78" s="506">
        <f t="shared" si="20"/>
        <v>3.0203045685279189E-2</v>
      </c>
    </row>
    <row r="79" spans="1:54" ht="22.95" customHeight="1" x14ac:dyDescent="0.25">
      <c r="A79" s="309">
        <v>0</v>
      </c>
      <c r="B79" s="309">
        <v>0</v>
      </c>
      <c r="C79" s="361">
        <v>70</v>
      </c>
      <c r="D79" s="362" t="s">
        <v>294</v>
      </c>
      <c r="E79" s="363" t="s">
        <v>192</v>
      </c>
      <c r="F79" s="364" t="s">
        <v>183</v>
      </c>
      <c r="G79" s="412" t="s">
        <v>295</v>
      </c>
      <c r="H79" s="366">
        <v>0</v>
      </c>
      <c r="I79" s="367">
        <v>0</v>
      </c>
      <c r="J79" s="368">
        <v>1</v>
      </c>
      <c r="K79" s="366">
        <v>0</v>
      </c>
      <c r="L79" s="367">
        <v>0</v>
      </c>
      <c r="M79" s="368">
        <v>1</v>
      </c>
      <c r="N79" s="366">
        <v>0</v>
      </c>
      <c r="O79" s="367">
        <v>0</v>
      </c>
      <c r="P79" s="368">
        <v>0</v>
      </c>
      <c r="Q79" s="366">
        <v>0</v>
      </c>
      <c r="R79" s="367">
        <v>0</v>
      </c>
      <c r="S79" s="368">
        <v>0</v>
      </c>
      <c r="T79" s="366">
        <v>0</v>
      </c>
      <c r="U79" s="367">
        <v>0</v>
      </c>
      <c r="V79" s="368">
        <v>0</v>
      </c>
      <c r="W79" s="366">
        <v>0</v>
      </c>
      <c r="X79" s="367">
        <v>0</v>
      </c>
      <c r="Y79" s="368">
        <v>0</v>
      </c>
      <c r="Z79" s="366">
        <v>0</v>
      </c>
      <c r="AA79" s="367">
        <v>0</v>
      </c>
      <c r="AB79" s="368">
        <v>0</v>
      </c>
      <c r="AC79" s="366">
        <v>0</v>
      </c>
      <c r="AD79" s="367">
        <v>0</v>
      </c>
      <c r="AE79" s="368">
        <v>0</v>
      </c>
      <c r="AF79" s="369">
        <v>1</v>
      </c>
      <c r="AG79" s="370">
        <v>0</v>
      </c>
      <c r="AH79" s="371">
        <v>0</v>
      </c>
      <c r="AI79" s="369">
        <v>0</v>
      </c>
      <c r="AJ79" s="370">
        <v>0</v>
      </c>
      <c r="AK79" s="371">
        <v>0</v>
      </c>
      <c r="AL79" s="369">
        <v>0</v>
      </c>
      <c r="AM79" s="370">
        <v>0</v>
      </c>
      <c r="AN79" s="371">
        <v>0</v>
      </c>
      <c r="AO79" s="369">
        <v>1</v>
      </c>
      <c r="AP79" s="370">
        <v>0</v>
      </c>
      <c r="AQ79" s="371">
        <v>0</v>
      </c>
      <c r="AR79" s="372">
        <f t="shared" si="23"/>
        <v>4</v>
      </c>
      <c r="AS79" s="373">
        <f t="shared" si="21"/>
        <v>2</v>
      </c>
      <c r="AT79" s="374">
        <f t="shared" si="16"/>
        <v>0.5</v>
      </c>
      <c r="AU79" s="375">
        <f t="shared" si="17"/>
        <v>0</v>
      </c>
      <c r="AV79" s="376">
        <f t="shared" si="18"/>
        <v>0</v>
      </c>
      <c r="AW79" s="377">
        <f t="shared" si="22"/>
        <v>2</v>
      </c>
      <c r="AX79" s="378">
        <f t="shared" si="19"/>
        <v>0.5</v>
      </c>
      <c r="AY79" s="379">
        <f t="shared" si="14"/>
        <v>5.6163998876720023E-4</v>
      </c>
      <c r="AZ79" s="359">
        <f t="shared" si="15"/>
        <v>0</v>
      </c>
      <c r="BA79" s="360">
        <f t="shared" si="13"/>
        <v>5.6163998876720023E-4</v>
      </c>
      <c r="BB79" s="506">
        <f t="shared" si="20"/>
        <v>1.0152284263959391E-3</v>
      </c>
    </row>
    <row r="80" spans="1:54" ht="22.95" customHeight="1" x14ac:dyDescent="0.25">
      <c r="A80" s="309">
        <v>0</v>
      </c>
      <c r="B80" s="309">
        <v>0</v>
      </c>
      <c r="C80" s="361">
        <v>72</v>
      </c>
      <c r="D80" s="413" t="s">
        <v>296</v>
      </c>
      <c r="E80" s="363" t="s">
        <v>297</v>
      </c>
      <c r="F80" s="364" t="s">
        <v>128</v>
      </c>
      <c r="G80" s="383" t="s">
        <v>88</v>
      </c>
      <c r="H80" s="366">
        <v>2</v>
      </c>
      <c r="I80" s="367">
        <v>4</v>
      </c>
      <c r="J80" s="368">
        <v>1</v>
      </c>
      <c r="K80" s="366">
        <v>1</v>
      </c>
      <c r="L80" s="367">
        <v>3</v>
      </c>
      <c r="M80" s="368">
        <v>1</v>
      </c>
      <c r="N80" s="366">
        <v>3</v>
      </c>
      <c r="O80" s="367">
        <v>3</v>
      </c>
      <c r="P80" s="368">
        <v>1</v>
      </c>
      <c r="Q80" s="366">
        <v>5</v>
      </c>
      <c r="R80" s="367">
        <v>1</v>
      </c>
      <c r="S80" s="368">
        <v>3</v>
      </c>
      <c r="T80" s="366">
        <v>4</v>
      </c>
      <c r="U80" s="367">
        <v>5</v>
      </c>
      <c r="V80" s="368">
        <v>0</v>
      </c>
      <c r="W80" s="366">
        <v>3</v>
      </c>
      <c r="X80" s="367">
        <v>4</v>
      </c>
      <c r="Y80" s="368">
        <v>3</v>
      </c>
      <c r="Z80" s="366">
        <v>3</v>
      </c>
      <c r="AA80" s="367">
        <v>4</v>
      </c>
      <c r="AB80" s="368">
        <v>3</v>
      </c>
      <c r="AC80" s="366">
        <v>3</v>
      </c>
      <c r="AD80" s="367">
        <v>1</v>
      </c>
      <c r="AE80" s="368">
        <v>3</v>
      </c>
      <c r="AF80" s="369">
        <v>4</v>
      </c>
      <c r="AG80" s="370">
        <v>4</v>
      </c>
      <c r="AH80" s="371">
        <v>0</v>
      </c>
      <c r="AI80" s="369">
        <v>2</v>
      </c>
      <c r="AJ80" s="370">
        <v>3</v>
      </c>
      <c r="AK80" s="371">
        <v>2</v>
      </c>
      <c r="AL80" s="369">
        <v>1</v>
      </c>
      <c r="AM80" s="370">
        <v>1</v>
      </c>
      <c r="AN80" s="371">
        <v>0</v>
      </c>
      <c r="AO80" s="369">
        <v>1</v>
      </c>
      <c r="AP80" s="370">
        <v>2</v>
      </c>
      <c r="AQ80" s="371">
        <v>1</v>
      </c>
      <c r="AR80" s="372">
        <f t="shared" si="23"/>
        <v>85</v>
      </c>
      <c r="AS80" s="373">
        <f t="shared" si="21"/>
        <v>32</v>
      </c>
      <c r="AT80" s="374">
        <f t="shared" si="16"/>
        <v>0.37647058823529411</v>
      </c>
      <c r="AU80" s="375">
        <f t="shared" si="17"/>
        <v>35</v>
      </c>
      <c r="AV80" s="376">
        <f t="shared" si="18"/>
        <v>0.41176470588235292</v>
      </c>
      <c r="AW80" s="377">
        <f t="shared" si="22"/>
        <v>18</v>
      </c>
      <c r="AX80" s="378">
        <f t="shared" si="19"/>
        <v>0.21176470588235294</v>
      </c>
      <c r="AY80" s="379">
        <f t="shared" si="14"/>
        <v>8.9862398202752037E-3</v>
      </c>
      <c r="AZ80" s="359">
        <f t="shared" si="15"/>
        <v>9.8286998034260043E-3</v>
      </c>
      <c r="BA80" s="360">
        <f t="shared" si="13"/>
        <v>5.054759898904802E-3</v>
      </c>
      <c r="BB80" s="506">
        <f t="shared" si="20"/>
        <v>2.1573604060913704E-2</v>
      </c>
    </row>
    <row r="81" spans="1:54" ht="22.95" customHeight="1" x14ac:dyDescent="0.25">
      <c r="A81" s="309">
        <v>0</v>
      </c>
      <c r="B81" s="309">
        <v>0</v>
      </c>
      <c r="C81" s="361">
        <v>73</v>
      </c>
      <c r="D81" s="413" t="s">
        <v>298</v>
      </c>
      <c r="E81" s="363" t="s">
        <v>297</v>
      </c>
      <c r="F81" s="364" t="s">
        <v>128</v>
      </c>
      <c r="G81" s="383" t="s">
        <v>77</v>
      </c>
      <c r="H81" s="366">
        <v>0</v>
      </c>
      <c r="I81" s="367">
        <v>2</v>
      </c>
      <c r="J81" s="368">
        <v>5</v>
      </c>
      <c r="K81" s="366">
        <v>2</v>
      </c>
      <c r="L81" s="367">
        <v>1</v>
      </c>
      <c r="M81" s="368">
        <v>0</v>
      </c>
      <c r="N81" s="366">
        <v>0</v>
      </c>
      <c r="O81" s="367">
        <v>0</v>
      </c>
      <c r="P81" s="368">
        <v>1</v>
      </c>
      <c r="Q81" s="366">
        <v>2</v>
      </c>
      <c r="R81" s="367">
        <v>0</v>
      </c>
      <c r="S81" s="368">
        <v>2</v>
      </c>
      <c r="T81" s="366">
        <v>3</v>
      </c>
      <c r="U81" s="367">
        <v>0</v>
      </c>
      <c r="V81" s="368">
        <v>0</v>
      </c>
      <c r="W81" s="366">
        <v>5</v>
      </c>
      <c r="X81" s="367">
        <v>1</v>
      </c>
      <c r="Y81" s="368">
        <v>2</v>
      </c>
      <c r="Z81" s="366">
        <v>5</v>
      </c>
      <c r="AA81" s="367">
        <v>1</v>
      </c>
      <c r="AB81" s="368">
        <v>2</v>
      </c>
      <c r="AC81" s="366">
        <v>1</v>
      </c>
      <c r="AD81" s="367">
        <v>1</v>
      </c>
      <c r="AE81" s="368">
        <v>1</v>
      </c>
      <c r="AF81" s="369">
        <v>3</v>
      </c>
      <c r="AG81" s="370">
        <v>1</v>
      </c>
      <c r="AH81" s="371">
        <v>2</v>
      </c>
      <c r="AI81" s="369">
        <v>0</v>
      </c>
      <c r="AJ81" s="370">
        <v>1</v>
      </c>
      <c r="AK81" s="371">
        <v>5</v>
      </c>
      <c r="AL81" s="369">
        <v>0</v>
      </c>
      <c r="AM81" s="370">
        <v>0</v>
      </c>
      <c r="AN81" s="371">
        <v>1</v>
      </c>
      <c r="AO81" s="369">
        <v>1</v>
      </c>
      <c r="AP81" s="370">
        <v>0</v>
      </c>
      <c r="AQ81" s="371">
        <v>1</v>
      </c>
      <c r="AR81" s="372">
        <f t="shared" si="23"/>
        <v>52</v>
      </c>
      <c r="AS81" s="373">
        <f t="shared" si="21"/>
        <v>22</v>
      </c>
      <c r="AT81" s="374">
        <f t="shared" si="16"/>
        <v>0.42307692307692307</v>
      </c>
      <c r="AU81" s="375">
        <f t="shared" si="17"/>
        <v>8</v>
      </c>
      <c r="AV81" s="376">
        <f t="shared" si="18"/>
        <v>0.15384615384615385</v>
      </c>
      <c r="AW81" s="377">
        <f t="shared" si="22"/>
        <v>22</v>
      </c>
      <c r="AX81" s="378">
        <f t="shared" si="19"/>
        <v>0.42307692307692307</v>
      </c>
      <c r="AY81" s="379">
        <f t="shared" si="14"/>
        <v>6.1780398764392022E-3</v>
      </c>
      <c r="AZ81" s="359">
        <f t="shared" si="15"/>
        <v>2.2465599550688009E-3</v>
      </c>
      <c r="BA81" s="360">
        <f t="shared" si="13"/>
        <v>6.1780398764392022E-3</v>
      </c>
      <c r="BB81" s="506">
        <f t="shared" si="20"/>
        <v>1.3197969543147208E-2</v>
      </c>
    </row>
    <row r="82" spans="1:54" ht="22.95" customHeight="1" x14ac:dyDescent="0.25">
      <c r="C82" s="361">
        <v>74</v>
      </c>
      <c r="D82" s="413" t="s">
        <v>299</v>
      </c>
      <c r="E82" s="363" t="s">
        <v>297</v>
      </c>
      <c r="F82" s="364" t="s">
        <v>128</v>
      </c>
      <c r="G82" s="383" t="s">
        <v>86</v>
      </c>
      <c r="H82" s="366">
        <v>1</v>
      </c>
      <c r="I82" s="367">
        <v>0</v>
      </c>
      <c r="J82" s="368">
        <v>4</v>
      </c>
      <c r="K82" s="366">
        <v>8</v>
      </c>
      <c r="L82" s="367">
        <v>0</v>
      </c>
      <c r="M82" s="368">
        <v>2</v>
      </c>
      <c r="N82" s="366">
        <v>2</v>
      </c>
      <c r="O82" s="367">
        <v>1</v>
      </c>
      <c r="P82" s="368">
        <v>5</v>
      </c>
      <c r="Q82" s="366">
        <v>3</v>
      </c>
      <c r="R82" s="367">
        <v>1</v>
      </c>
      <c r="S82" s="368">
        <v>3</v>
      </c>
      <c r="T82" s="366">
        <v>4</v>
      </c>
      <c r="U82" s="367">
        <v>0</v>
      </c>
      <c r="V82" s="368">
        <v>2</v>
      </c>
      <c r="W82" s="366">
        <v>5</v>
      </c>
      <c r="X82" s="367">
        <v>1</v>
      </c>
      <c r="Y82" s="368">
        <v>3</v>
      </c>
      <c r="Z82" s="366">
        <v>5</v>
      </c>
      <c r="AA82" s="367">
        <v>1</v>
      </c>
      <c r="AB82" s="368">
        <v>3</v>
      </c>
      <c r="AC82" s="366">
        <v>5</v>
      </c>
      <c r="AD82" s="367">
        <v>2</v>
      </c>
      <c r="AE82" s="368">
        <v>0</v>
      </c>
      <c r="AF82" s="369">
        <v>1</v>
      </c>
      <c r="AG82" s="370">
        <v>0</v>
      </c>
      <c r="AH82" s="371">
        <v>2</v>
      </c>
      <c r="AI82" s="369">
        <v>3</v>
      </c>
      <c r="AJ82" s="370">
        <v>1</v>
      </c>
      <c r="AK82" s="371">
        <v>6</v>
      </c>
      <c r="AL82" s="369">
        <v>3</v>
      </c>
      <c r="AM82" s="370">
        <v>1</v>
      </c>
      <c r="AN82" s="371">
        <v>5</v>
      </c>
      <c r="AO82" s="369">
        <v>3</v>
      </c>
      <c r="AP82" s="370">
        <v>0</v>
      </c>
      <c r="AQ82" s="371">
        <v>1</v>
      </c>
      <c r="AR82" s="372">
        <f t="shared" si="23"/>
        <v>87</v>
      </c>
      <c r="AS82" s="373">
        <f t="shared" si="21"/>
        <v>43</v>
      </c>
      <c r="AT82" s="374">
        <f t="shared" si="16"/>
        <v>0.4942528735632184</v>
      </c>
      <c r="AU82" s="375">
        <f t="shared" si="17"/>
        <v>8</v>
      </c>
      <c r="AV82" s="376">
        <f t="shared" si="18"/>
        <v>9.1954022988505746E-2</v>
      </c>
      <c r="AW82" s="377">
        <f t="shared" si="22"/>
        <v>36</v>
      </c>
      <c r="AX82" s="378">
        <f t="shared" si="19"/>
        <v>0.41379310344827586</v>
      </c>
      <c r="AY82" s="379">
        <f t="shared" si="14"/>
        <v>1.2075259758494805E-2</v>
      </c>
      <c r="AZ82" s="359">
        <f t="shared" si="15"/>
        <v>2.2465599550688009E-3</v>
      </c>
      <c r="BA82" s="360">
        <f t="shared" si="13"/>
        <v>1.0109519797809604E-2</v>
      </c>
      <c r="BB82" s="506">
        <f t="shared" si="20"/>
        <v>2.2081218274111674E-2</v>
      </c>
    </row>
    <row r="83" spans="1:54" ht="22.95" customHeight="1" x14ac:dyDescent="0.25">
      <c r="A83" s="309">
        <v>0</v>
      </c>
      <c r="B83" s="309">
        <v>0</v>
      </c>
      <c r="C83" s="361">
        <v>75</v>
      </c>
      <c r="D83" s="413" t="s">
        <v>300</v>
      </c>
      <c r="E83" s="363" t="s">
        <v>297</v>
      </c>
      <c r="F83" s="364" t="s">
        <v>128</v>
      </c>
      <c r="G83" s="383" t="s">
        <v>87</v>
      </c>
      <c r="H83" s="366">
        <v>1</v>
      </c>
      <c r="I83" s="367">
        <v>0</v>
      </c>
      <c r="J83" s="368">
        <v>0</v>
      </c>
      <c r="K83" s="366">
        <v>0</v>
      </c>
      <c r="L83" s="367">
        <v>1</v>
      </c>
      <c r="M83" s="368">
        <v>0</v>
      </c>
      <c r="N83" s="366">
        <v>0</v>
      </c>
      <c r="O83" s="367">
        <v>1</v>
      </c>
      <c r="P83" s="368">
        <v>0</v>
      </c>
      <c r="Q83" s="366">
        <v>0</v>
      </c>
      <c r="R83" s="367">
        <v>0</v>
      </c>
      <c r="S83" s="368">
        <v>0</v>
      </c>
      <c r="T83" s="366">
        <v>0</v>
      </c>
      <c r="U83" s="367">
        <v>0</v>
      </c>
      <c r="V83" s="368">
        <v>0</v>
      </c>
      <c r="W83" s="366">
        <v>1</v>
      </c>
      <c r="X83" s="367">
        <v>0</v>
      </c>
      <c r="Y83" s="368">
        <v>2</v>
      </c>
      <c r="Z83" s="366">
        <v>1</v>
      </c>
      <c r="AA83" s="367">
        <v>0</v>
      </c>
      <c r="AB83" s="368">
        <v>2</v>
      </c>
      <c r="AC83" s="366">
        <v>2</v>
      </c>
      <c r="AD83" s="367">
        <v>1</v>
      </c>
      <c r="AE83" s="368">
        <v>2</v>
      </c>
      <c r="AF83" s="369">
        <v>1</v>
      </c>
      <c r="AG83" s="370">
        <v>0</v>
      </c>
      <c r="AH83" s="371">
        <v>0</v>
      </c>
      <c r="AI83" s="369">
        <v>1</v>
      </c>
      <c r="AJ83" s="370">
        <v>0</v>
      </c>
      <c r="AK83" s="371">
        <v>0</v>
      </c>
      <c r="AL83" s="369">
        <v>0</v>
      </c>
      <c r="AM83" s="370">
        <v>1</v>
      </c>
      <c r="AN83" s="371">
        <v>0</v>
      </c>
      <c r="AO83" s="369">
        <v>0</v>
      </c>
      <c r="AP83" s="370">
        <v>0</v>
      </c>
      <c r="AQ83" s="371">
        <v>0</v>
      </c>
      <c r="AR83" s="372">
        <f t="shared" si="23"/>
        <v>17</v>
      </c>
      <c r="AS83" s="373">
        <f t="shared" si="21"/>
        <v>7</v>
      </c>
      <c r="AT83" s="374">
        <f t="shared" si="16"/>
        <v>0.41176470588235292</v>
      </c>
      <c r="AU83" s="375">
        <f t="shared" si="17"/>
        <v>4</v>
      </c>
      <c r="AV83" s="376">
        <f t="shared" si="18"/>
        <v>0.23529411764705882</v>
      </c>
      <c r="AW83" s="377">
        <f t="shared" si="22"/>
        <v>6</v>
      </c>
      <c r="AX83" s="378">
        <f t="shared" si="19"/>
        <v>0.35294117647058826</v>
      </c>
      <c r="AY83" s="379">
        <f t="shared" si="14"/>
        <v>1.9657399606852009E-3</v>
      </c>
      <c r="AZ83" s="359">
        <f t="shared" si="15"/>
        <v>1.1232799775344005E-3</v>
      </c>
      <c r="BA83" s="360">
        <f t="shared" si="13"/>
        <v>1.6849199663016006E-3</v>
      </c>
      <c r="BB83" s="506">
        <f t="shared" si="20"/>
        <v>4.3147208121827414E-3</v>
      </c>
    </row>
    <row r="84" spans="1:54" ht="22.95" customHeight="1" x14ac:dyDescent="0.25">
      <c r="C84" s="361">
        <v>76</v>
      </c>
      <c r="D84" s="362" t="s">
        <v>301</v>
      </c>
      <c r="E84" s="363" t="s">
        <v>302</v>
      </c>
      <c r="F84" s="364" t="s">
        <v>128</v>
      </c>
      <c r="G84" s="365" t="s">
        <v>303</v>
      </c>
      <c r="H84" s="366">
        <v>0</v>
      </c>
      <c r="I84" s="367">
        <v>0</v>
      </c>
      <c r="J84" s="368">
        <v>0</v>
      </c>
      <c r="K84" s="366">
        <v>0</v>
      </c>
      <c r="L84" s="367">
        <v>0</v>
      </c>
      <c r="M84" s="368">
        <v>0</v>
      </c>
      <c r="N84" s="366">
        <v>0</v>
      </c>
      <c r="O84" s="367">
        <v>0</v>
      </c>
      <c r="P84" s="368">
        <v>0</v>
      </c>
      <c r="Q84" s="366">
        <v>0</v>
      </c>
      <c r="R84" s="367">
        <v>0</v>
      </c>
      <c r="S84" s="368">
        <v>0</v>
      </c>
      <c r="T84" s="366">
        <v>0</v>
      </c>
      <c r="U84" s="367">
        <v>0</v>
      </c>
      <c r="V84" s="368">
        <v>0</v>
      </c>
      <c r="W84" s="366">
        <v>0</v>
      </c>
      <c r="X84" s="367">
        <v>0</v>
      </c>
      <c r="Y84" s="368">
        <v>0</v>
      </c>
      <c r="Z84" s="366">
        <v>0</v>
      </c>
      <c r="AA84" s="367">
        <v>0</v>
      </c>
      <c r="AB84" s="368">
        <v>0</v>
      </c>
      <c r="AC84" s="366">
        <v>0</v>
      </c>
      <c r="AD84" s="367">
        <v>0</v>
      </c>
      <c r="AE84" s="368">
        <v>0</v>
      </c>
      <c r="AF84" s="369">
        <v>0</v>
      </c>
      <c r="AG84" s="370">
        <v>0</v>
      </c>
      <c r="AH84" s="371">
        <v>0</v>
      </c>
      <c r="AI84" s="369">
        <v>0</v>
      </c>
      <c r="AJ84" s="370">
        <v>0</v>
      </c>
      <c r="AK84" s="371">
        <v>0</v>
      </c>
      <c r="AL84" s="369">
        <v>0</v>
      </c>
      <c r="AM84" s="370">
        <v>0</v>
      </c>
      <c r="AN84" s="371">
        <v>0</v>
      </c>
      <c r="AO84" s="369">
        <v>0</v>
      </c>
      <c r="AP84" s="370">
        <v>0</v>
      </c>
      <c r="AQ84" s="371">
        <v>0</v>
      </c>
      <c r="AR84" s="372">
        <f t="shared" si="23"/>
        <v>0</v>
      </c>
      <c r="AS84" s="373">
        <f t="shared" si="21"/>
        <v>0</v>
      </c>
      <c r="AT84" s="374" t="e">
        <f t="shared" si="16"/>
        <v>#DIV/0!</v>
      </c>
      <c r="AU84" s="375">
        <f t="shared" si="17"/>
        <v>0</v>
      </c>
      <c r="AV84" s="376" t="e">
        <f t="shared" si="18"/>
        <v>#DIV/0!</v>
      </c>
      <c r="AW84" s="377">
        <f t="shared" si="22"/>
        <v>0</v>
      </c>
      <c r="AX84" s="378" t="e">
        <f t="shared" si="19"/>
        <v>#DIV/0!</v>
      </c>
      <c r="AY84" s="379">
        <f t="shared" si="14"/>
        <v>0</v>
      </c>
      <c r="AZ84" s="359">
        <f t="shared" si="15"/>
        <v>0</v>
      </c>
      <c r="BA84" s="360">
        <f t="shared" si="13"/>
        <v>0</v>
      </c>
      <c r="BB84" s="506">
        <f t="shared" si="20"/>
        <v>0</v>
      </c>
    </row>
    <row r="85" spans="1:54" ht="22.95" customHeight="1" x14ac:dyDescent="0.25">
      <c r="A85" s="309">
        <v>0</v>
      </c>
      <c r="B85" s="309">
        <v>0</v>
      </c>
      <c r="C85" s="361">
        <v>77</v>
      </c>
      <c r="D85" s="362" t="s">
        <v>304</v>
      </c>
      <c r="E85" s="363" t="s">
        <v>305</v>
      </c>
      <c r="F85" s="364" t="s">
        <v>128</v>
      </c>
      <c r="G85" s="365" t="s">
        <v>306</v>
      </c>
      <c r="H85" s="366">
        <v>0</v>
      </c>
      <c r="I85" s="367">
        <v>0</v>
      </c>
      <c r="J85" s="368">
        <v>0</v>
      </c>
      <c r="K85" s="366">
        <v>0</v>
      </c>
      <c r="L85" s="367">
        <v>0</v>
      </c>
      <c r="M85" s="368">
        <v>0</v>
      </c>
      <c r="N85" s="366">
        <v>0</v>
      </c>
      <c r="O85" s="367">
        <v>0</v>
      </c>
      <c r="P85" s="368">
        <v>0</v>
      </c>
      <c r="Q85" s="366">
        <v>0</v>
      </c>
      <c r="R85" s="367">
        <v>0</v>
      </c>
      <c r="S85" s="368">
        <v>0</v>
      </c>
      <c r="T85" s="366">
        <v>0</v>
      </c>
      <c r="U85" s="367">
        <v>0</v>
      </c>
      <c r="V85" s="368">
        <v>0</v>
      </c>
      <c r="W85" s="366">
        <v>0</v>
      </c>
      <c r="X85" s="367">
        <v>0</v>
      </c>
      <c r="Y85" s="368">
        <v>0</v>
      </c>
      <c r="Z85" s="366">
        <v>0</v>
      </c>
      <c r="AA85" s="367">
        <v>0</v>
      </c>
      <c r="AB85" s="368">
        <v>0</v>
      </c>
      <c r="AC85" s="366">
        <v>0</v>
      </c>
      <c r="AD85" s="367">
        <v>0</v>
      </c>
      <c r="AE85" s="368">
        <v>0</v>
      </c>
      <c r="AF85" s="369">
        <v>2</v>
      </c>
      <c r="AG85" s="370">
        <v>0</v>
      </c>
      <c r="AH85" s="371">
        <v>0</v>
      </c>
      <c r="AI85" s="369">
        <v>1</v>
      </c>
      <c r="AJ85" s="370">
        <v>0</v>
      </c>
      <c r="AK85" s="371">
        <v>0</v>
      </c>
      <c r="AL85" s="369">
        <v>0</v>
      </c>
      <c r="AM85" s="370">
        <v>0</v>
      </c>
      <c r="AN85" s="371">
        <v>0</v>
      </c>
      <c r="AO85" s="369">
        <v>0</v>
      </c>
      <c r="AP85" s="370">
        <v>0</v>
      </c>
      <c r="AQ85" s="371">
        <v>0</v>
      </c>
      <c r="AR85" s="372">
        <f t="shared" si="23"/>
        <v>3</v>
      </c>
      <c r="AS85" s="373">
        <f t="shared" si="21"/>
        <v>3</v>
      </c>
      <c r="AT85" s="374">
        <f t="shared" si="16"/>
        <v>1</v>
      </c>
      <c r="AU85" s="375">
        <f t="shared" si="17"/>
        <v>0</v>
      </c>
      <c r="AV85" s="376">
        <f t="shared" si="18"/>
        <v>0</v>
      </c>
      <c r="AW85" s="377">
        <f t="shared" si="22"/>
        <v>0</v>
      </c>
      <c r="AX85" s="378">
        <f t="shared" si="19"/>
        <v>0</v>
      </c>
      <c r="AY85" s="379">
        <f t="shared" si="14"/>
        <v>8.4245998315080029E-4</v>
      </c>
      <c r="AZ85" s="359">
        <f t="shared" si="15"/>
        <v>0</v>
      </c>
      <c r="BA85" s="360">
        <f t="shared" si="13"/>
        <v>0</v>
      </c>
      <c r="BB85" s="506">
        <f t="shared" si="20"/>
        <v>7.614213197969543E-4</v>
      </c>
    </row>
    <row r="86" spans="1:54" ht="22.95" customHeight="1" x14ac:dyDescent="0.25">
      <c r="C86" s="361">
        <v>78</v>
      </c>
      <c r="D86" s="362" t="s">
        <v>307</v>
      </c>
      <c r="E86" s="363" t="s">
        <v>308</v>
      </c>
      <c r="F86" s="417" t="s">
        <v>309</v>
      </c>
      <c r="G86" s="418" t="s">
        <v>310</v>
      </c>
      <c r="H86" s="366">
        <v>6</v>
      </c>
      <c r="I86" s="367">
        <v>1</v>
      </c>
      <c r="J86" s="368">
        <v>4</v>
      </c>
      <c r="K86" s="366">
        <v>3</v>
      </c>
      <c r="L86" s="367">
        <v>8</v>
      </c>
      <c r="M86" s="368">
        <v>7</v>
      </c>
      <c r="N86" s="366">
        <v>6</v>
      </c>
      <c r="O86" s="367">
        <v>3</v>
      </c>
      <c r="P86" s="368">
        <v>2</v>
      </c>
      <c r="Q86" s="366">
        <v>2</v>
      </c>
      <c r="R86" s="367">
        <v>6</v>
      </c>
      <c r="S86" s="368">
        <v>4</v>
      </c>
      <c r="T86" s="366">
        <v>1</v>
      </c>
      <c r="U86" s="367">
        <v>4</v>
      </c>
      <c r="V86" s="368">
        <v>2</v>
      </c>
      <c r="W86" s="366">
        <v>3</v>
      </c>
      <c r="X86" s="367">
        <v>1</v>
      </c>
      <c r="Y86" s="368">
        <v>5</v>
      </c>
      <c r="Z86" s="366">
        <v>3</v>
      </c>
      <c r="AA86" s="367">
        <v>1</v>
      </c>
      <c r="AB86" s="368">
        <v>5</v>
      </c>
      <c r="AC86" s="366">
        <v>0</v>
      </c>
      <c r="AD86" s="367">
        <v>7</v>
      </c>
      <c r="AE86" s="368">
        <v>0</v>
      </c>
      <c r="AF86" s="369">
        <v>6</v>
      </c>
      <c r="AG86" s="370">
        <v>5</v>
      </c>
      <c r="AH86" s="371">
        <v>4</v>
      </c>
      <c r="AI86" s="369">
        <v>6</v>
      </c>
      <c r="AJ86" s="370">
        <v>2</v>
      </c>
      <c r="AK86" s="371">
        <v>1</v>
      </c>
      <c r="AL86" s="369">
        <v>7</v>
      </c>
      <c r="AM86" s="370">
        <v>6</v>
      </c>
      <c r="AN86" s="371">
        <v>0</v>
      </c>
      <c r="AO86" s="369">
        <v>0</v>
      </c>
      <c r="AP86" s="370">
        <v>1</v>
      </c>
      <c r="AQ86" s="371">
        <v>1</v>
      </c>
      <c r="AR86" s="372">
        <f t="shared" si="23"/>
        <v>123</v>
      </c>
      <c r="AS86" s="373">
        <f t="shared" si="21"/>
        <v>43</v>
      </c>
      <c r="AT86" s="374">
        <f t="shared" si="16"/>
        <v>0.34959349593495936</v>
      </c>
      <c r="AU86" s="375">
        <f t="shared" si="17"/>
        <v>45</v>
      </c>
      <c r="AV86" s="376">
        <f t="shared" si="18"/>
        <v>0.36585365853658536</v>
      </c>
      <c r="AW86" s="377">
        <f t="shared" si="22"/>
        <v>35</v>
      </c>
      <c r="AX86" s="378">
        <f t="shared" si="19"/>
        <v>0.28455284552845528</v>
      </c>
      <c r="AY86" s="379">
        <f t="shared" si="14"/>
        <v>1.2075259758494805E-2</v>
      </c>
      <c r="AZ86" s="359">
        <f t="shared" si="15"/>
        <v>1.2636899747262006E-2</v>
      </c>
      <c r="BA86" s="360">
        <f t="shared" ref="BA86:BA103" si="24">AW86/SUM($AR$28:$AR$113)</f>
        <v>9.8286998034260043E-3</v>
      </c>
      <c r="BB86" s="506">
        <f t="shared" si="20"/>
        <v>3.1218274111675128E-2</v>
      </c>
    </row>
    <row r="87" spans="1:54" ht="22.95" customHeight="1" x14ac:dyDescent="0.25">
      <c r="C87" s="361">
        <v>79</v>
      </c>
      <c r="D87" s="362" t="s">
        <v>311</v>
      </c>
      <c r="E87" s="363" t="s">
        <v>192</v>
      </c>
      <c r="F87" s="364" t="s">
        <v>174</v>
      </c>
      <c r="G87" s="365" t="s">
        <v>312</v>
      </c>
      <c r="H87" s="366">
        <v>0</v>
      </c>
      <c r="I87" s="367">
        <v>0</v>
      </c>
      <c r="J87" s="368">
        <v>0</v>
      </c>
      <c r="K87" s="366">
        <v>0</v>
      </c>
      <c r="L87" s="367">
        <v>0</v>
      </c>
      <c r="M87" s="368">
        <v>0</v>
      </c>
      <c r="N87" s="366">
        <v>0</v>
      </c>
      <c r="O87" s="367">
        <v>0</v>
      </c>
      <c r="P87" s="368">
        <v>0</v>
      </c>
      <c r="Q87" s="366">
        <v>0</v>
      </c>
      <c r="R87" s="367">
        <v>3</v>
      </c>
      <c r="S87" s="368">
        <v>0</v>
      </c>
      <c r="T87" s="366">
        <v>0</v>
      </c>
      <c r="U87" s="367">
        <v>0</v>
      </c>
      <c r="V87" s="368">
        <v>0</v>
      </c>
      <c r="W87" s="366">
        <v>0</v>
      </c>
      <c r="X87" s="367">
        <v>0</v>
      </c>
      <c r="Y87" s="368">
        <v>0</v>
      </c>
      <c r="Z87" s="366">
        <v>0</v>
      </c>
      <c r="AA87" s="367">
        <v>0</v>
      </c>
      <c r="AB87" s="368">
        <v>0</v>
      </c>
      <c r="AC87" s="366">
        <v>1</v>
      </c>
      <c r="AD87" s="367">
        <v>0</v>
      </c>
      <c r="AE87" s="368">
        <v>0</v>
      </c>
      <c r="AF87" s="369">
        <v>0</v>
      </c>
      <c r="AG87" s="370">
        <v>1</v>
      </c>
      <c r="AH87" s="371">
        <v>0</v>
      </c>
      <c r="AI87" s="369">
        <v>2</v>
      </c>
      <c r="AJ87" s="370">
        <v>0</v>
      </c>
      <c r="AK87" s="371">
        <v>0</v>
      </c>
      <c r="AL87" s="369">
        <v>0</v>
      </c>
      <c r="AM87" s="370">
        <v>0</v>
      </c>
      <c r="AN87" s="371">
        <v>0</v>
      </c>
      <c r="AO87" s="369">
        <v>0</v>
      </c>
      <c r="AP87" s="370">
        <v>0</v>
      </c>
      <c r="AQ87" s="371">
        <v>0</v>
      </c>
      <c r="AR87" s="372">
        <f t="shared" si="23"/>
        <v>7</v>
      </c>
      <c r="AS87" s="373">
        <f t="shared" si="21"/>
        <v>3</v>
      </c>
      <c r="AT87" s="374">
        <f t="shared" si="16"/>
        <v>0.42857142857142855</v>
      </c>
      <c r="AU87" s="375">
        <f t="shared" si="17"/>
        <v>4</v>
      </c>
      <c r="AV87" s="376">
        <f t="shared" si="18"/>
        <v>0.5714285714285714</v>
      </c>
      <c r="AW87" s="377">
        <f t="shared" si="22"/>
        <v>0</v>
      </c>
      <c r="AX87" s="378">
        <f t="shared" si="19"/>
        <v>0</v>
      </c>
      <c r="AY87" s="379">
        <f t="shared" si="14"/>
        <v>8.4245998315080029E-4</v>
      </c>
      <c r="AZ87" s="359">
        <f t="shared" si="15"/>
        <v>1.1232799775344005E-3</v>
      </c>
      <c r="BA87" s="360">
        <f t="shared" si="24"/>
        <v>0</v>
      </c>
      <c r="BB87" s="506">
        <f t="shared" si="20"/>
        <v>1.7766497461928934E-3</v>
      </c>
    </row>
    <row r="88" spans="1:54" ht="22.95" customHeight="1" x14ac:dyDescent="0.25">
      <c r="C88" s="361">
        <v>80</v>
      </c>
      <c r="D88" s="362" t="s">
        <v>313</v>
      </c>
      <c r="E88" s="363" t="s">
        <v>314</v>
      </c>
      <c r="F88" s="364" t="s">
        <v>183</v>
      </c>
      <c r="G88" s="365" t="s">
        <v>315</v>
      </c>
      <c r="H88" s="366">
        <v>0</v>
      </c>
      <c r="I88" s="367">
        <v>1</v>
      </c>
      <c r="J88" s="368">
        <v>2</v>
      </c>
      <c r="K88" s="366">
        <v>0</v>
      </c>
      <c r="L88" s="367">
        <v>4</v>
      </c>
      <c r="M88" s="368">
        <v>2</v>
      </c>
      <c r="N88" s="366">
        <v>0</v>
      </c>
      <c r="O88" s="367">
        <v>4</v>
      </c>
      <c r="P88" s="368">
        <v>1</v>
      </c>
      <c r="Q88" s="366">
        <v>0</v>
      </c>
      <c r="R88" s="367">
        <v>1</v>
      </c>
      <c r="S88" s="368">
        <v>0</v>
      </c>
      <c r="T88" s="366">
        <v>0</v>
      </c>
      <c r="U88" s="367">
        <v>4</v>
      </c>
      <c r="V88" s="368">
        <v>4</v>
      </c>
      <c r="W88" s="366">
        <v>1</v>
      </c>
      <c r="X88" s="367">
        <v>5</v>
      </c>
      <c r="Y88" s="368">
        <v>3</v>
      </c>
      <c r="Z88" s="366">
        <v>1</v>
      </c>
      <c r="AA88" s="367">
        <v>5</v>
      </c>
      <c r="AB88" s="368">
        <v>3</v>
      </c>
      <c r="AC88" s="366">
        <v>1</v>
      </c>
      <c r="AD88" s="367">
        <v>2</v>
      </c>
      <c r="AE88" s="368">
        <v>1</v>
      </c>
      <c r="AF88" s="369">
        <v>1</v>
      </c>
      <c r="AG88" s="370">
        <v>2</v>
      </c>
      <c r="AH88" s="371">
        <v>1</v>
      </c>
      <c r="AI88" s="369">
        <v>0</v>
      </c>
      <c r="AJ88" s="370">
        <v>2</v>
      </c>
      <c r="AK88" s="371">
        <v>1</v>
      </c>
      <c r="AL88" s="369">
        <v>2</v>
      </c>
      <c r="AM88" s="370">
        <v>1</v>
      </c>
      <c r="AN88" s="371">
        <v>2</v>
      </c>
      <c r="AO88" s="369">
        <v>0</v>
      </c>
      <c r="AP88" s="370">
        <v>1</v>
      </c>
      <c r="AQ88" s="371">
        <v>1</v>
      </c>
      <c r="AR88" s="372">
        <f t="shared" si="23"/>
        <v>59</v>
      </c>
      <c r="AS88" s="373">
        <f t="shared" si="21"/>
        <v>6</v>
      </c>
      <c r="AT88" s="374">
        <f t="shared" si="16"/>
        <v>0.10169491525423729</v>
      </c>
      <c r="AU88" s="375">
        <f t="shared" si="17"/>
        <v>32</v>
      </c>
      <c r="AV88" s="376">
        <f t="shared" si="18"/>
        <v>0.5423728813559322</v>
      </c>
      <c r="AW88" s="377">
        <f t="shared" si="22"/>
        <v>21</v>
      </c>
      <c r="AX88" s="378">
        <f t="shared" si="19"/>
        <v>0.3559322033898305</v>
      </c>
      <c r="AY88" s="379">
        <f t="shared" si="14"/>
        <v>1.6849199663016006E-3</v>
      </c>
      <c r="AZ88" s="359">
        <f t="shared" si="15"/>
        <v>8.9862398202752037E-3</v>
      </c>
      <c r="BA88" s="360">
        <f t="shared" si="24"/>
        <v>5.8972198820556026E-3</v>
      </c>
      <c r="BB88" s="506">
        <f t="shared" si="20"/>
        <v>1.4974619289340102E-2</v>
      </c>
    </row>
    <row r="89" spans="1:54" ht="22.95" customHeight="1" x14ac:dyDescent="0.25">
      <c r="C89" s="361">
        <v>81</v>
      </c>
      <c r="D89" s="413" t="s">
        <v>316</v>
      </c>
      <c r="E89" s="363" t="s">
        <v>317</v>
      </c>
      <c r="F89" s="364" t="s">
        <v>167</v>
      </c>
      <c r="G89" s="383" t="s">
        <v>318</v>
      </c>
      <c r="H89" s="366">
        <v>12</v>
      </c>
      <c r="I89" s="367">
        <v>1</v>
      </c>
      <c r="J89" s="368">
        <v>1</v>
      </c>
      <c r="K89" s="366">
        <v>13</v>
      </c>
      <c r="L89" s="367">
        <v>1</v>
      </c>
      <c r="M89" s="368">
        <v>0</v>
      </c>
      <c r="N89" s="366">
        <v>9</v>
      </c>
      <c r="O89" s="367">
        <v>4</v>
      </c>
      <c r="P89" s="368">
        <v>3</v>
      </c>
      <c r="Q89" s="366">
        <v>10</v>
      </c>
      <c r="R89" s="367">
        <v>1</v>
      </c>
      <c r="S89" s="368">
        <v>4</v>
      </c>
      <c r="T89" s="366">
        <v>9</v>
      </c>
      <c r="U89" s="367">
        <v>1</v>
      </c>
      <c r="V89" s="368">
        <v>2</v>
      </c>
      <c r="W89" s="366">
        <v>10</v>
      </c>
      <c r="X89" s="367">
        <v>6</v>
      </c>
      <c r="Y89" s="368">
        <v>4</v>
      </c>
      <c r="Z89" s="366">
        <v>10</v>
      </c>
      <c r="AA89" s="367">
        <v>6</v>
      </c>
      <c r="AB89" s="368">
        <v>4</v>
      </c>
      <c r="AC89" s="366">
        <v>16</v>
      </c>
      <c r="AD89" s="367">
        <v>3</v>
      </c>
      <c r="AE89" s="368">
        <v>2</v>
      </c>
      <c r="AF89" s="369">
        <v>19</v>
      </c>
      <c r="AG89" s="370">
        <v>0</v>
      </c>
      <c r="AH89" s="371">
        <v>3</v>
      </c>
      <c r="AI89" s="369">
        <v>20</v>
      </c>
      <c r="AJ89" s="370">
        <v>2</v>
      </c>
      <c r="AK89" s="371">
        <v>3</v>
      </c>
      <c r="AL89" s="369">
        <v>6</v>
      </c>
      <c r="AM89" s="370">
        <v>2</v>
      </c>
      <c r="AN89" s="371">
        <v>1</v>
      </c>
      <c r="AO89" s="369">
        <v>6</v>
      </c>
      <c r="AP89" s="370">
        <v>3</v>
      </c>
      <c r="AQ89" s="371">
        <v>1</v>
      </c>
      <c r="AR89" s="372">
        <f t="shared" si="23"/>
        <v>198</v>
      </c>
      <c r="AS89" s="373">
        <f t="shared" si="21"/>
        <v>140</v>
      </c>
      <c r="AT89" s="374">
        <f t="shared" si="16"/>
        <v>0.70707070707070707</v>
      </c>
      <c r="AU89" s="375">
        <f t="shared" si="17"/>
        <v>30</v>
      </c>
      <c r="AV89" s="376">
        <f t="shared" si="18"/>
        <v>0.15151515151515152</v>
      </c>
      <c r="AW89" s="377">
        <f t="shared" si="22"/>
        <v>28</v>
      </c>
      <c r="AX89" s="378">
        <f t="shared" si="19"/>
        <v>0.14141414141414141</v>
      </c>
      <c r="AY89" s="379">
        <f t="shared" si="14"/>
        <v>3.9314799213704017E-2</v>
      </c>
      <c r="AZ89" s="359">
        <f t="shared" si="15"/>
        <v>8.4245998315080027E-3</v>
      </c>
      <c r="BA89" s="360">
        <f t="shared" si="24"/>
        <v>7.8629598427408035E-3</v>
      </c>
      <c r="BB89" s="506">
        <f t="shared" si="20"/>
        <v>5.0253807106598984E-2</v>
      </c>
    </row>
    <row r="90" spans="1:54" ht="22.95" customHeight="1" x14ac:dyDescent="0.25">
      <c r="C90" s="361">
        <v>82</v>
      </c>
      <c r="D90" s="362" t="s">
        <v>319</v>
      </c>
      <c r="E90" s="363" t="s">
        <v>320</v>
      </c>
      <c r="F90" s="364" t="s">
        <v>148</v>
      </c>
      <c r="G90" s="365" t="s">
        <v>321</v>
      </c>
      <c r="H90" s="366">
        <v>1</v>
      </c>
      <c r="I90" s="367">
        <v>0</v>
      </c>
      <c r="J90" s="368">
        <v>0</v>
      </c>
      <c r="K90" s="366">
        <v>0</v>
      </c>
      <c r="L90" s="367">
        <v>0</v>
      </c>
      <c r="M90" s="368">
        <v>0</v>
      </c>
      <c r="N90" s="366">
        <v>1</v>
      </c>
      <c r="O90" s="367">
        <v>0</v>
      </c>
      <c r="P90" s="368">
        <v>0</v>
      </c>
      <c r="Q90" s="366">
        <v>2</v>
      </c>
      <c r="R90" s="367">
        <v>0</v>
      </c>
      <c r="S90" s="368">
        <v>0</v>
      </c>
      <c r="T90" s="366">
        <v>0</v>
      </c>
      <c r="U90" s="367">
        <v>1</v>
      </c>
      <c r="V90" s="368">
        <v>1</v>
      </c>
      <c r="W90" s="366">
        <v>1</v>
      </c>
      <c r="X90" s="367">
        <v>0</v>
      </c>
      <c r="Y90" s="368">
        <v>1</v>
      </c>
      <c r="Z90" s="366">
        <v>1</v>
      </c>
      <c r="AA90" s="367">
        <v>0</v>
      </c>
      <c r="AB90" s="368">
        <v>1</v>
      </c>
      <c r="AC90" s="366">
        <v>0</v>
      </c>
      <c r="AD90" s="367">
        <v>0</v>
      </c>
      <c r="AE90" s="368">
        <v>0</v>
      </c>
      <c r="AF90" s="369">
        <v>0</v>
      </c>
      <c r="AG90" s="370">
        <v>0</v>
      </c>
      <c r="AH90" s="371">
        <v>1</v>
      </c>
      <c r="AI90" s="369">
        <v>0</v>
      </c>
      <c r="AJ90" s="370">
        <v>0</v>
      </c>
      <c r="AK90" s="371">
        <v>0</v>
      </c>
      <c r="AL90" s="369">
        <v>0</v>
      </c>
      <c r="AM90" s="370">
        <v>0</v>
      </c>
      <c r="AN90" s="371">
        <v>2</v>
      </c>
      <c r="AO90" s="369">
        <v>2</v>
      </c>
      <c r="AP90" s="370">
        <v>0</v>
      </c>
      <c r="AQ90" s="371">
        <v>0</v>
      </c>
      <c r="AR90" s="372">
        <f t="shared" si="23"/>
        <v>15</v>
      </c>
      <c r="AS90" s="373">
        <f t="shared" si="21"/>
        <v>8</v>
      </c>
      <c r="AT90" s="374">
        <f t="shared" si="16"/>
        <v>0.53333333333333333</v>
      </c>
      <c r="AU90" s="375">
        <f t="shared" si="17"/>
        <v>1</v>
      </c>
      <c r="AV90" s="376">
        <f t="shared" si="18"/>
        <v>6.6666666666666666E-2</v>
      </c>
      <c r="AW90" s="377">
        <f t="shared" si="22"/>
        <v>6</v>
      </c>
      <c r="AX90" s="378">
        <f t="shared" si="19"/>
        <v>0.4</v>
      </c>
      <c r="AY90" s="379">
        <f t="shared" si="14"/>
        <v>2.2465599550688009E-3</v>
      </c>
      <c r="AZ90" s="359">
        <f t="shared" si="15"/>
        <v>2.8081999438360012E-4</v>
      </c>
      <c r="BA90" s="360">
        <f t="shared" si="24"/>
        <v>1.6849199663016006E-3</v>
      </c>
      <c r="BB90" s="506">
        <f t="shared" si="20"/>
        <v>3.8071065989847717E-3</v>
      </c>
    </row>
    <row r="91" spans="1:54" ht="22.95" customHeight="1" x14ac:dyDescent="0.25">
      <c r="C91" s="361">
        <v>83</v>
      </c>
      <c r="D91" s="362" t="s">
        <v>322</v>
      </c>
      <c r="E91" s="363" t="s">
        <v>323</v>
      </c>
      <c r="F91" s="364" t="s">
        <v>324</v>
      </c>
      <c r="G91" s="365" t="s">
        <v>325</v>
      </c>
      <c r="H91" s="366">
        <v>2</v>
      </c>
      <c r="I91" s="367">
        <v>0</v>
      </c>
      <c r="J91" s="368">
        <v>1</v>
      </c>
      <c r="K91" s="366">
        <v>1</v>
      </c>
      <c r="L91" s="367">
        <v>0</v>
      </c>
      <c r="M91" s="368">
        <v>0</v>
      </c>
      <c r="N91" s="366">
        <v>1</v>
      </c>
      <c r="O91" s="367">
        <v>0</v>
      </c>
      <c r="P91" s="368">
        <v>1</v>
      </c>
      <c r="Q91" s="366">
        <v>1</v>
      </c>
      <c r="R91" s="367">
        <v>0</v>
      </c>
      <c r="S91" s="368">
        <v>1</v>
      </c>
      <c r="T91" s="366">
        <v>2</v>
      </c>
      <c r="U91" s="367">
        <v>2</v>
      </c>
      <c r="V91" s="368">
        <v>0</v>
      </c>
      <c r="W91" s="366">
        <v>4</v>
      </c>
      <c r="X91" s="367">
        <v>1</v>
      </c>
      <c r="Y91" s="368">
        <v>1</v>
      </c>
      <c r="Z91" s="366">
        <v>4</v>
      </c>
      <c r="AA91" s="367">
        <v>1</v>
      </c>
      <c r="AB91" s="368">
        <v>1</v>
      </c>
      <c r="AC91" s="366">
        <v>2</v>
      </c>
      <c r="AD91" s="367">
        <v>0</v>
      </c>
      <c r="AE91" s="368">
        <v>1</v>
      </c>
      <c r="AF91" s="369">
        <v>2</v>
      </c>
      <c r="AG91" s="370">
        <v>1</v>
      </c>
      <c r="AH91" s="371">
        <v>3</v>
      </c>
      <c r="AI91" s="369">
        <v>1</v>
      </c>
      <c r="AJ91" s="370">
        <v>0</v>
      </c>
      <c r="AK91" s="371">
        <v>2</v>
      </c>
      <c r="AL91" s="369">
        <v>1</v>
      </c>
      <c r="AM91" s="370">
        <v>0</v>
      </c>
      <c r="AN91" s="371">
        <v>0</v>
      </c>
      <c r="AO91" s="369">
        <v>1</v>
      </c>
      <c r="AP91" s="370">
        <v>0</v>
      </c>
      <c r="AQ91" s="371">
        <v>0</v>
      </c>
      <c r="AR91" s="372">
        <f t="shared" si="23"/>
        <v>38</v>
      </c>
      <c r="AS91" s="373">
        <f t="shared" si="21"/>
        <v>22</v>
      </c>
      <c r="AT91" s="374">
        <f t="shared" si="16"/>
        <v>0.57894736842105265</v>
      </c>
      <c r="AU91" s="375">
        <f t="shared" si="17"/>
        <v>5</v>
      </c>
      <c r="AV91" s="376">
        <f t="shared" si="18"/>
        <v>0.13157894736842105</v>
      </c>
      <c r="AW91" s="377">
        <f t="shared" si="22"/>
        <v>11</v>
      </c>
      <c r="AX91" s="378">
        <f t="shared" si="19"/>
        <v>0.28947368421052633</v>
      </c>
      <c r="AY91" s="379">
        <f t="shared" si="14"/>
        <v>6.1780398764392022E-3</v>
      </c>
      <c r="AZ91" s="359">
        <f t="shared" si="15"/>
        <v>1.4040999719180005E-3</v>
      </c>
      <c r="BA91" s="360">
        <f t="shared" si="24"/>
        <v>3.0890199382196011E-3</v>
      </c>
      <c r="BB91" s="506">
        <f t="shared" si="20"/>
        <v>9.6446700507614221E-3</v>
      </c>
    </row>
    <row r="92" spans="1:54" ht="22.95" customHeight="1" x14ac:dyDescent="0.25">
      <c r="C92" s="361">
        <v>84</v>
      </c>
      <c r="D92" s="362" t="s">
        <v>326</v>
      </c>
      <c r="E92" s="363" t="s">
        <v>327</v>
      </c>
      <c r="F92" s="416" t="s">
        <v>128</v>
      </c>
      <c r="G92" s="414" t="s">
        <v>328</v>
      </c>
      <c r="H92" s="366">
        <v>0</v>
      </c>
      <c r="I92" s="367">
        <v>0</v>
      </c>
      <c r="J92" s="368">
        <v>0</v>
      </c>
      <c r="K92" s="366">
        <v>0</v>
      </c>
      <c r="L92" s="367">
        <v>0</v>
      </c>
      <c r="M92" s="368">
        <v>0</v>
      </c>
      <c r="N92" s="366">
        <v>0</v>
      </c>
      <c r="O92" s="367">
        <v>0</v>
      </c>
      <c r="P92" s="368">
        <v>0</v>
      </c>
      <c r="Q92" s="366">
        <v>0</v>
      </c>
      <c r="R92" s="367">
        <v>1</v>
      </c>
      <c r="S92" s="368">
        <v>0</v>
      </c>
      <c r="T92" s="366">
        <v>0</v>
      </c>
      <c r="U92" s="367">
        <v>0</v>
      </c>
      <c r="V92" s="368">
        <v>1</v>
      </c>
      <c r="W92" s="366">
        <v>0</v>
      </c>
      <c r="X92" s="367">
        <v>0</v>
      </c>
      <c r="Y92" s="368">
        <v>0</v>
      </c>
      <c r="Z92" s="366">
        <v>0</v>
      </c>
      <c r="AA92" s="367">
        <v>0</v>
      </c>
      <c r="AB92" s="368">
        <v>0</v>
      </c>
      <c r="AC92" s="366">
        <v>1</v>
      </c>
      <c r="AD92" s="367">
        <v>0</v>
      </c>
      <c r="AE92" s="368">
        <v>0</v>
      </c>
      <c r="AF92" s="369">
        <v>0</v>
      </c>
      <c r="AG92" s="370">
        <v>0</v>
      </c>
      <c r="AH92" s="371">
        <v>1</v>
      </c>
      <c r="AI92" s="369">
        <v>0</v>
      </c>
      <c r="AJ92" s="370">
        <v>0</v>
      </c>
      <c r="AK92" s="371">
        <v>1</v>
      </c>
      <c r="AL92" s="369">
        <v>1</v>
      </c>
      <c r="AM92" s="370">
        <v>0</v>
      </c>
      <c r="AN92" s="371">
        <v>0</v>
      </c>
      <c r="AO92" s="369">
        <v>1</v>
      </c>
      <c r="AP92" s="370">
        <v>0</v>
      </c>
      <c r="AQ92" s="371">
        <v>0</v>
      </c>
      <c r="AR92" s="415">
        <f t="shared" si="23"/>
        <v>7</v>
      </c>
      <c r="AS92" s="373">
        <f t="shared" si="21"/>
        <v>3</v>
      </c>
      <c r="AT92" s="374">
        <f t="shared" si="16"/>
        <v>0.42857142857142855</v>
      </c>
      <c r="AU92" s="375">
        <f t="shared" si="17"/>
        <v>1</v>
      </c>
      <c r="AV92" s="376">
        <f t="shared" si="18"/>
        <v>0.14285714285714285</v>
      </c>
      <c r="AW92" s="377">
        <f t="shared" si="22"/>
        <v>3</v>
      </c>
      <c r="AX92" s="378">
        <f t="shared" si="19"/>
        <v>0.42857142857142855</v>
      </c>
      <c r="AY92" s="379">
        <f t="shared" si="14"/>
        <v>8.4245998315080029E-4</v>
      </c>
      <c r="AZ92" s="359">
        <f t="shared" si="15"/>
        <v>2.8081999438360012E-4</v>
      </c>
      <c r="BA92" s="360">
        <f t="shared" si="24"/>
        <v>8.4245998315080029E-4</v>
      </c>
      <c r="BB92" s="506">
        <f t="shared" si="20"/>
        <v>1.7766497461928934E-3</v>
      </c>
    </row>
    <row r="93" spans="1:54" ht="22.95" customHeight="1" x14ac:dyDescent="0.25">
      <c r="C93" s="361">
        <v>85</v>
      </c>
      <c r="D93" s="413" t="s">
        <v>329</v>
      </c>
      <c r="E93" s="363" t="s">
        <v>330</v>
      </c>
      <c r="F93" s="364" t="s">
        <v>167</v>
      </c>
      <c r="G93" s="383" t="s">
        <v>331</v>
      </c>
      <c r="H93" s="366">
        <v>3</v>
      </c>
      <c r="I93" s="367">
        <v>1</v>
      </c>
      <c r="J93" s="368">
        <v>1</v>
      </c>
      <c r="K93" s="366">
        <v>3</v>
      </c>
      <c r="L93" s="367">
        <v>1</v>
      </c>
      <c r="M93" s="368">
        <v>0</v>
      </c>
      <c r="N93" s="366">
        <v>5</v>
      </c>
      <c r="O93" s="367">
        <v>0</v>
      </c>
      <c r="P93" s="368">
        <v>3</v>
      </c>
      <c r="Q93" s="366">
        <v>5</v>
      </c>
      <c r="R93" s="367">
        <v>0</v>
      </c>
      <c r="S93" s="368">
        <v>5</v>
      </c>
      <c r="T93" s="366">
        <v>2</v>
      </c>
      <c r="U93" s="367">
        <v>1</v>
      </c>
      <c r="V93" s="368">
        <v>3</v>
      </c>
      <c r="W93" s="366">
        <v>0</v>
      </c>
      <c r="X93" s="367">
        <v>0</v>
      </c>
      <c r="Y93" s="368">
        <v>2</v>
      </c>
      <c r="Z93" s="366">
        <v>0</v>
      </c>
      <c r="AA93" s="367">
        <v>0</v>
      </c>
      <c r="AB93" s="368">
        <v>2</v>
      </c>
      <c r="AC93" s="366">
        <v>2</v>
      </c>
      <c r="AD93" s="367">
        <v>2</v>
      </c>
      <c r="AE93" s="368">
        <v>0</v>
      </c>
      <c r="AF93" s="369">
        <v>1</v>
      </c>
      <c r="AG93" s="370">
        <v>1</v>
      </c>
      <c r="AH93" s="371">
        <v>0</v>
      </c>
      <c r="AI93" s="369">
        <v>3</v>
      </c>
      <c r="AJ93" s="370">
        <v>1</v>
      </c>
      <c r="AK93" s="371">
        <v>0</v>
      </c>
      <c r="AL93" s="369">
        <v>1</v>
      </c>
      <c r="AM93" s="370">
        <v>1</v>
      </c>
      <c r="AN93" s="371">
        <v>1</v>
      </c>
      <c r="AO93" s="369">
        <v>3</v>
      </c>
      <c r="AP93" s="370">
        <v>0</v>
      </c>
      <c r="AQ93" s="371">
        <v>1</v>
      </c>
      <c r="AR93" s="372">
        <f t="shared" si="23"/>
        <v>54</v>
      </c>
      <c r="AS93" s="373">
        <f t="shared" si="21"/>
        <v>28</v>
      </c>
      <c r="AT93" s="374">
        <f t="shared" si="16"/>
        <v>0.51851851851851849</v>
      </c>
      <c r="AU93" s="375">
        <f t="shared" si="17"/>
        <v>8</v>
      </c>
      <c r="AV93" s="376">
        <f t="shared" si="18"/>
        <v>0.14814814814814814</v>
      </c>
      <c r="AW93" s="377">
        <f t="shared" si="22"/>
        <v>18</v>
      </c>
      <c r="AX93" s="378">
        <f t="shared" si="19"/>
        <v>0.33333333333333331</v>
      </c>
      <c r="AY93" s="379">
        <f t="shared" si="14"/>
        <v>7.8629598427408035E-3</v>
      </c>
      <c r="AZ93" s="359">
        <f t="shared" si="15"/>
        <v>2.2465599550688009E-3</v>
      </c>
      <c r="BA93" s="360">
        <f t="shared" si="24"/>
        <v>5.054759898904802E-3</v>
      </c>
      <c r="BB93" s="506">
        <f t="shared" si="20"/>
        <v>1.3705583756345178E-2</v>
      </c>
    </row>
    <row r="94" spans="1:54" ht="22.95" customHeight="1" x14ac:dyDescent="0.25">
      <c r="C94" s="361">
        <v>86</v>
      </c>
      <c r="D94" s="413" t="s">
        <v>332</v>
      </c>
      <c r="E94" s="363" t="s">
        <v>330</v>
      </c>
      <c r="F94" s="364" t="s">
        <v>167</v>
      </c>
      <c r="G94" s="383" t="s">
        <v>67</v>
      </c>
      <c r="H94" s="366">
        <v>6</v>
      </c>
      <c r="I94" s="367">
        <v>2</v>
      </c>
      <c r="J94" s="368">
        <v>4</v>
      </c>
      <c r="K94" s="366">
        <v>10</v>
      </c>
      <c r="L94" s="367">
        <v>0</v>
      </c>
      <c r="M94" s="368">
        <v>3</v>
      </c>
      <c r="N94" s="366">
        <v>18</v>
      </c>
      <c r="O94" s="367">
        <v>1</v>
      </c>
      <c r="P94" s="368">
        <v>5</v>
      </c>
      <c r="Q94" s="366">
        <v>15</v>
      </c>
      <c r="R94" s="367">
        <v>1</v>
      </c>
      <c r="S94" s="368">
        <v>5</v>
      </c>
      <c r="T94" s="366">
        <v>12</v>
      </c>
      <c r="U94" s="367">
        <v>2</v>
      </c>
      <c r="V94" s="368">
        <v>6</v>
      </c>
      <c r="W94" s="366">
        <v>16</v>
      </c>
      <c r="X94" s="367">
        <v>3</v>
      </c>
      <c r="Y94" s="368">
        <v>4</v>
      </c>
      <c r="Z94" s="366">
        <v>16</v>
      </c>
      <c r="AA94" s="367">
        <v>3</v>
      </c>
      <c r="AB94" s="368">
        <v>4</v>
      </c>
      <c r="AC94" s="366">
        <v>19</v>
      </c>
      <c r="AD94" s="367">
        <v>1</v>
      </c>
      <c r="AE94" s="368">
        <v>4</v>
      </c>
      <c r="AF94" s="369">
        <v>16</v>
      </c>
      <c r="AG94" s="370">
        <v>0</v>
      </c>
      <c r="AH94" s="371">
        <v>4</v>
      </c>
      <c r="AI94" s="369">
        <v>12</v>
      </c>
      <c r="AJ94" s="370">
        <v>2</v>
      </c>
      <c r="AK94" s="371">
        <v>7</v>
      </c>
      <c r="AL94" s="369">
        <v>18</v>
      </c>
      <c r="AM94" s="370">
        <v>1</v>
      </c>
      <c r="AN94" s="371">
        <v>8</v>
      </c>
      <c r="AO94" s="369">
        <v>15</v>
      </c>
      <c r="AP94" s="370">
        <v>3</v>
      </c>
      <c r="AQ94" s="371">
        <v>3</v>
      </c>
      <c r="AR94" s="372">
        <f t="shared" si="23"/>
        <v>249</v>
      </c>
      <c r="AS94" s="373">
        <f t="shared" si="21"/>
        <v>173</v>
      </c>
      <c r="AT94" s="374">
        <f t="shared" si="16"/>
        <v>0.69477911646586343</v>
      </c>
      <c r="AU94" s="375">
        <f t="shared" si="17"/>
        <v>19</v>
      </c>
      <c r="AV94" s="376">
        <f t="shared" si="18"/>
        <v>7.6305220883534142E-2</v>
      </c>
      <c r="AW94" s="377">
        <f t="shared" si="22"/>
        <v>57</v>
      </c>
      <c r="AX94" s="378">
        <f t="shared" si="19"/>
        <v>0.2289156626506024</v>
      </c>
      <c r="AY94" s="379">
        <f t="shared" si="14"/>
        <v>4.8581859028362817E-2</v>
      </c>
      <c r="AZ94" s="359">
        <f t="shared" si="15"/>
        <v>5.3355798932884025E-3</v>
      </c>
      <c r="BA94" s="360">
        <f t="shared" si="24"/>
        <v>1.6006739679865205E-2</v>
      </c>
      <c r="BB94" s="506">
        <f t="shared" si="20"/>
        <v>6.3197969543147214E-2</v>
      </c>
    </row>
    <row r="95" spans="1:54" ht="22.95" customHeight="1" x14ac:dyDescent="0.25">
      <c r="C95" s="361">
        <v>87</v>
      </c>
      <c r="D95" s="413" t="s">
        <v>333</v>
      </c>
      <c r="E95" s="363" t="s">
        <v>330</v>
      </c>
      <c r="F95" s="364" t="s">
        <v>167</v>
      </c>
      <c r="G95" s="383" t="s">
        <v>334</v>
      </c>
      <c r="H95" s="366">
        <v>3</v>
      </c>
      <c r="I95" s="367">
        <v>0</v>
      </c>
      <c r="J95" s="368">
        <v>2</v>
      </c>
      <c r="K95" s="366">
        <v>3</v>
      </c>
      <c r="L95" s="367">
        <v>5</v>
      </c>
      <c r="M95" s="368">
        <v>3</v>
      </c>
      <c r="N95" s="366">
        <v>3</v>
      </c>
      <c r="O95" s="367">
        <v>2</v>
      </c>
      <c r="P95" s="368">
        <v>4</v>
      </c>
      <c r="Q95" s="366">
        <v>4</v>
      </c>
      <c r="R95" s="367">
        <v>0</v>
      </c>
      <c r="S95" s="368">
        <v>3</v>
      </c>
      <c r="T95" s="366">
        <v>4</v>
      </c>
      <c r="U95" s="367">
        <v>2</v>
      </c>
      <c r="V95" s="368">
        <v>3</v>
      </c>
      <c r="W95" s="366">
        <v>7</v>
      </c>
      <c r="X95" s="367">
        <v>5</v>
      </c>
      <c r="Y95" s="368">
        <v>5</v>
      </c>
      <c r="Z95" s="366">
        <v>7</v>
      </c>
      <c r="AA95" s="367">
        <v>5</v>
      </c>
      <c r="AB95" s="368">
        <v>5</v>
      </c>
      <c r="AC95" s="366">
        <v>8</v>
      </c>
      <c r="AD95" s="367">
        <v>2</v>
      </c>
      <c r="AE95" s="368">
        <v>4</v>
      </c>
      <c r="AF95" s="369">
        <v>5</v>
      </c>
      <c r="AG95" s="370">
        <v>1</v>
      </c>
      <c r="AH95" s="371">
        <v>4</v>
      </c>
      <c r="AI95" s="369">
        <v>8</v>
      </c>
      <c r="AJ95" s="370">
        <v>2</v>
      </c>
      <c r="AK95" s="371">
        <v>5</v>
      </c>
      <c r="AL95" s="369">
        <v>11</v>
      </c>
      <c r="AM95" s="370">
        <v>3</v>
      </c>
      <c r="AN95" s="371">
        <v>0</v>
      </c>
      <c r="AO95" s="369">
        <v>7</v>
      </c>
      <c r="AP95" s="370">
        <v>0</v>
      </c>
      <c r="AQ95" s="371">
        <v>3</v>
      </c>
      <c r="AR95" s="372">
        <f t="shared" si="23"/>
        <v>138</v>
      </c>
      <c r="AS95" s="373">
        <f t="shared" si="21"/>
        <v>70</v>
      </c>
      <c r="AT95" s="374">
        <f t="shared" si="16"/>
        <v>0.50724637681159424</v>
      </c>
      <c r="AU95" s="375">
        <f t="shared" si="17"/>
        <v>27</v>
      </c>
      <c r="AV95" s="376">
        <f t="shared" si="18"/>
        <v>0.19565217391304349</v>
      </c>
      <c r="AW95" s="377">
        <f t="shared" si="22"/>
        <v>41</v>
      </c>
      <c r="AX95" s="378">
        <f t="shared" si="19"/>
        <v>0.29710144927536231</v>
      </c>
      <c r="AY95" s="379">
        <f t="shared" si="14"/>
        <v>1.9657399606852009E-2</v>
      </c>
      <c r="AZ95" s="359">
        <f t="shared" si="15"/>
        <v>7.582139848357203E-3</v>
      </c>
      <c r="BA95" s="360">
        <f t="shared" si="24"/>
        <v>1.1513619769727604E-2</v>
      </c>
      <c r="BB95" s="506">
        <f t="shared" si="20"/>
        <v>3.5025380710659901E-2</v>
      </c>
    </row>
    <row r="96" spans="1:54" ht="22.95" customHeight="1" x14ac:dyDescent="0.25">
      <c r="C96" s="361">
        <v>88</v>
      </c>
      <c r="D96" s="362" t="s">
        <v>335</v>
      </c>
      <c r="E96" s="363" t="s">
        <v>330</v>
      </c>
      <c r="F96" s="364" t="s">
        <v>167</v>
      </c>
      <c r="G96" s="365" t="s">
        <v>336</v>
      </c>
      <c r="H96" s="366">
        <v>0</v>
      </c>
      <c r="I96" s="367">
        <v>0</v>
      </c>
      <c r="J96" s="368">
        <v>0</v>
      </c>
      <c r="K96" s="366">
        <v>0</v>
      </c>
      <c r="L96" s="367">
        <v>0</v>
      </c>
      <c r="M96" s="368">
        <v>0</v>
      </c>
      <c r="N96" s="366">
        <v>0</v>
      </c>
      <c r="O96" s="367">
        <v>0</v>
      </c>
      <c r="P96" s="368">
        <v>0</v>
      </c>
      <c r="Q96" s="366">
        <v>0</v>
      </c>
      <c r="R96" s="367">
        <v>0</v>
      </c>
      <c r="S96" s="368">
        <v>0</v>
      </c>
      <c r="T96" s="366">
        <v>0</v>
      </c>
      <c r="U96" s="367">
        <v>0</v>
      </c>
      <c r="V96" s="368">
        <v>0</v>
      </c>
      <c r="W96" s="366">
        <v>0</v>
      </c>
      <c r="X96" s="367">
        <v>0</v>
      </c>
      <c r="Y96" s="368">
        <v>0</v>
      </c>
      <c r="Z96" s="366">
        <v>0</v>
      </c>
      <c r="AA96" s="367">
        <v>0</v>
      </c>
      <c r="AB96" s="368">
        <v>0</v>
      </c>
      <c r="AC96" s="366">
        <v>0</v>
      </c>
      <c r="AD96" s="367">
        <v>0</v>
      </c>
      <c r="AE96" s="368">
        <v>0</v>
      </c>
      <c r="AF96" s="369">
        <v>0</v>
      </c>
      <c r="AG96" s="370">
        <v>0</v>
      </c>
      <c r="AH96" s="371">
        <v>0</v>
      </c>
      <c r="AI96" s="369">
        <v>0</v>
      </c>
      <c r="AJ96" s="370">
        <v>0</v>
      </c>
      <c r="AK96" s="371">
        <v>0</v>
      </c>
      <c r="AL96" s="369">
        <v>0</v>
      </c>
      <c r="AM96" s="370">
        <v>0</v>
      </c>
      <c r="AN96" s="371">
        <v>0</v>
      </c>
      <c r="AO96" s="369">
        <v>0</v>
      </c>
      <c r="AP96" s="370">
        <v>0</v>
      </c>
      <c r="AQ96" s="371">
        <v>0</v>
      </c>
      <c r="AR96" s="372">
        <f t="shared" si="23"/>
        <v>0</v>
      </c>
      <c r="AS96" s="373">
        <f t="shared" si="21"/>
        <v>0</v>
      </c>
      <c r="AT96" s="374" t="e">
        <f t="shared" si="16"/>
        <v>#DIV/0!</v>
      </c>
      <c r="AU96" s="375">
        <f t="shared" si="17"/>
        <v>0</v>
      </c>
      <c r="AV96" s="376" t="e">
        <f t="shared" si="18"/>
        <v>#DIV/0!</v>
      </c>
      <c r="AW96" s="377">
        <f t="shared" si="22"/>
        <v>0</v>
      </c>
      <c r="AX96" s="378" t="e">
        <f t="shared" si="19"/>
        <v>#DIV/0!</v>
      </c>
      <c r="AY96" s="379">
        <f t="shared" si="14"/>
        <v>0</v>
      </c>
      <c r="AZ96" s="359">
        <f t="shared" si="15"/>
        <v>0</v>
      </c>
      <c r="BA96" s="360">
        <f t="shared" si="24"/>
        <v>0</v>
      </c>
      <c r="BB96" s="506">
        <f t="shared" si="20"/>
        <v>0</v>
      </c>
    </row>
    <row r="97" spans="1:54" ht="22.95" customHeight="1" x14ac:dyDescent="0.25">
      <c r="C97" s="361">
        <v>89</v>
      </c>
      <c r="D97" s="362" t="s">
        <v>337</v>
      </c>
      <c r="E97" s="363" t="s">
        <v>330</v>
      </c>
      <c r="F97" s="364" t="s">
        <v>167</v>
      </c>
      <c r="G97" s="383" t="s">
        <v>338</v>
      </c>
      <c r="H97" s="366">
        <v>0</v>
      </c>
      <c r="I97" s="367">
        <v>0</v>
      </c>
      <c r="J97" s="368">
        <v>1</v>
      </c>
      <c r="K97" s="366">
        <v>0</v>
      </c>
      <c r="L97" s="367">
        <v>0</v>
      </c>
      <c r="M97" s="368">
        <v>0</v>
      </c>
      <c r="N97" s="366">
        <v>0</v>
      </c>
      <c r="O97" s="367">
        <v>0</v>
      </c>
      <c r="P97" s="368">
        <v>0</v>
      </c>
      <c r="Q97" s="366">
        <v>1</v>
      </c>
      <c r="R97" s="367">
        <v>1</v>
      </c>
      <c r="S97" s="368">
        <v>0</v>
      </c>
      <c r="T97" s="366">
        <v>0</v>
      </c>
      <c r="U97" s="367">
        <v>0</v>
      </c>
      <c r="V97" s="368">
        <v>0</v>
      </c>
      <c r="W97" s="366">
        <v>2</v>
      </c>
      <c r="X97" s="367">
        <v>0</v>
      </c>
      <c r="Y97" s="368">
        <v>0</v>
      </c>
      <c r="Z97" s="366">
        <v>2</v>
      </c>
      <c r="AA97" s="367">
        <v>0</v>
      </c>
      <c r="AB97" s="368">
        <v>0</v>
      </c>
      <c r="AC97" s="366">
        <v>1</v>
      </c>
      <c r="AD97" s="367">
        <v>0</v>
      </c>
      <c r="AE97" s="368">
        <v>0</v>
      </c>
      <c r="AF97" s="369">
        <v>2</v>
      </c>
      <c r="AG97" s="370">
        <v>0</v>
      </c>
      <c r="AH97" s="371">
        <v>1</v>
      </c>
      <c r="AI97" s="369">
        <v>0</v>
      </c>
      <c r="AJ97" s="370">
        <v>0</v>
      </c>
      <c r="AK97" s="371">
        <v>1</v>
      </c>
      <c r="AL97" s="369">
        <v>0</v>
      </c>
      <c r="AM97" s="370">
        <v>0</v>
      </c>
      <c r="AN97" s="371">
        <v>0</v>
      </c>
      <c r="AO97" s="369">
        <v>0</v>
      </c>
      <c r="AP97" s="370">
        <v>0</v>
      </c>
      <c r="AQ97" s="371">
        <v>0</v>
      </c>
      <c r="AR97" s="372">
        <f t="shared" si="23"/>
        <v>12</v>
      </c>
      <c r="AS97" s="373">
        <f t="shared" si="21"/>
        <v>8</v>
      </c>
      <c r="AT97" s="374">
        <f t="shared" si="16"/>
        <v>0.66666666666666663</v>
      </c>
      <c r="AU97" s="375">
        <f t="shared" si="17"/>
        <v>1</v>
      </c>
      <c r="AV97" s="376">
        <f t="shared" si="18"/>
        <v>8.3333333333333329E-2</v>
      </c>
      <c r="AW97" s="377">
        <f t="shared" si="22"/>
        <v>3</v>
      </c>
      <c r="AX97" s="378">
        <f t="shared" si="19"/>
        <v>0.25</v>
      </c>
      <c r="AY97" s="379">
        <f t="shared" si="14"/>
        <v>2.2465599550688009E-3</v>
      </c>
      <c r="AZ97" s="359">
        <f t="shared" si="15"/>
        <v>2.8081999438360012E-4</v>
      </c>
      <c r="BA97" s="360">
        <f t="shared" si="24"/>
        <v>8.4245998315080029E-4</v>
      </c>
      <c r="BB97" s="506">
        <f t="shared" si="20"/>
        <v>3.0456852791878172E-3</v>
      </c>
    </row>
    <row r="98" spans="1:54" ht="22.95" customHeight="1" x14ac:dyDescent="0.25">
      <c r="C98" s="361">
        <v>90</v>
      </c>
      <c r="D98" s="362" t="s">
        <v>339</v>
      </c>
      <c r="E98" s="363" t="s">
        <v>147</v>
      </c>
      <c r="F98" s="364" t="s">
        <v>148</v>
      </c>
      <c r="G98" s="365" t="s">
        <v>63</v>
      </c>
      <c r="H98" s="366">
        <v>0</v>
      </c>
      <c r="I98" s="367">
        <v>0</v>
      </c>
      <c r="J98" s="368">
        <v>1</v>
      </c>
      <c r="K98" s="366">
        <v>0</v>
      </c>
      <c r="L98" s="367">
        <v>0</v>
      </c>
      <c r="M98" s="368">
        <v>0</v>
      </c>
      <c r="N98" s="366">
        <v>0</v>
      </c>
      <c r="O98" s="367">
        <v>0</v>
      </c>
      <c r="P98" s="368">
        <v>0</v>
      </c>
      <c r="Q98" s="366">
        <v>0</v>
      </c>
      <c r="R98" s="367">
        <v>0</v>
      </c>
      <c r="S98" s="368">
        <v>0</v>
      </c>
      <c r="T98" s="366">
        <v>0</v>
      </c>
      <c r="U98" s="367">
        <v>0</v>
      </c>
      <c r="V98" s="368">
        <v>0</v>
      </c>
      <c r="W98" s="366">
        <v>0</v>
      </c>
      <c r="X98" s="367">
        <v>0</v>
      </c>
      <c r="Y98" s="368">
        <v>0</v>
      </c>
      <c r="Z98" s="366">
        <v>0</v>
      </c>
      <c r="AA98" s="367">
        <v>0</v>
      </c>
      <c r="AB98" s="368">
        <v>0</v>
      </c>
      <c r="AC98" s="366">
        <v>0</v>
      </c>
      <c r="AD98" s="367">
        <v>0</v>
      </c>
      <c r="AE98" s="368">
        <v>0</v>
      </c>
      <c r="AF98" s="369">
        <v>0</v>
      </c>
      <c r="AG98" s="370">
        <v>0</v>
      </c>
      <c r="AH98" s="371">
        <v>0</v>
      </c>
      <c r="AI98" s="369">
        <v>0</v>
      </c>
      <c r="AJ98" s="370">
        <v>0</v>
      </c>
      <c r="AK98" s="371">
        <v>0</v>
      </c>
      <c r="AL98" s="369">
        <v>0</v>
      </c>
      <c r="AM98" s="370">
        <v>0</v>
      </c>
      <c r="AN98" s="371">
        <v>0</v>
      </c>
      <c r="AO98" s="369">
        <v>0</v>
      </c>
      <c r="AP98" s="370">
        <v>0</v>
      </c>
      <c r="AQ98" s="371">
        <v>0</v>
      </c>
      <c r="AR98" s="372">
        <f t="shared" si="23"/>
        <v>1</v>
      </c>
      <c r="AS98" s="373">
        <f t="shared" si="21"/>
        <v>0</v>
      </c>
      <c r="AT98" s="374">
        <f t="shared" si="16"/>
        <v>0</v>
      </c>
      <c r="AU98" s="375">
        <f t="shared" si="17"/>
        <v>0</v>
      </c>
      <c r="AV98" s="376">
        <f t="shared" si="18"/>
        <v>0</v>
      </c>
      <c r="AW98" s="377">
        <f t="shared" si="22"/>
        <v>1</v>
      </c>
      <c r="AX98" s="378">
        <f t="shared" si="19"/>
        <v>1</v>
      </c>
      <c r="AY98" s="379">
        <f t="shared" si="14"/>
        <v>0</v>
      </c>
      <c r="AZ98" s="359">
        <f t="shared" si="15"/>
        <v>0</v>
      </c>
      <c r="BA98" s="360">
        <f t="shared" si="24"/>
        <v>2.8081999438360012E-4</v>
      </c>
      <c r="BB98" s="506">
        <f t="shared" si="20"/>
        <v>2.5380710659898478E-4</v>
      </c>
    </row>
    <row r="99" spans="1:54" ht="22.95" customHeight="1" x14ac:dyDescent="0.25">
      <c r="C99" s="361">
        <v>91</v>
      </c>
      <c r="D99" s="362" t="s">
        <v>340</v>
      </c>
      <c r="E99" s="363" t="s">
        <v>147</v>
      </c>
      <c r="F99" s="364" t="s">
        <v>341</v>
      </c>
      <c r="G99" s="419" t="s">
        <v>83</v>
      </c>
      <c r="H99" s="366">
        <v>0</v>
      </c>
      <c r="I99" s="367">
        <v>0</v>
      </c>
      <c r="J99" s="368">
        <v>0</v>
      </c>
      <c r="K99" s="366">
        <v>0</v>
      </c>
      <c r="L99" s="367">
        <v>0</v>
      </c>
      <c r="M99" s="368">
        <v>0</v>
      </c>
      <c r="N99" s="366">
        <v>0</v>
      </c>
      <c r="O99" s="367">
        <v>0</v>
      </c>
      <c r="P99" s="368">
        <v>0</v>
      </c>
      <c r="Q99" s="366">
        <v>0</v>
      </c>
      <c r="R99" s="367">
        <v>0</v>
      </c>
      <c r="S99" s="368">
        <v>0</v>
      </c>
      <c r="T99" s="366">
        <v>0</v>
      </c>
      <c r="U99" s="367">
        <v>0</v>
      </c>
      <c r="V99" s="368">
        <v>0</v>
      </c>
      <c r="W99" s="366">
        <v>0</v>
      </c>
      <c r="X99" s="367">
        <v>0</v>
      </c>
      <c r="Y99" s="368">
        <v>0</v>
      </c>
      <c r="Z99" s="366">
        <v>0</v>
      </c>
      <c r="AA99" s="367">
        <v>0</v>
      </c>
      <c r="AB99" s="368">
        <v>0</v>
      </c>
      <c r="AC99" s="366">
        <v>0</v>
      </c>
      <c r="AD99" s="367">
        <v>0</v>
      </c>
      <c r="AE99" s="368">
        <v>0</v>
      </c>
      <c r="AF99" s="369">
        <v>0</v>
      </c>
      <c r="AG99" s="370">
        <v>0</v>
      </c>
      <c r="AH99" s="371">
        <v>0</v>
      </c>
      <c r="AI99" s="369">
        <v>0</v>
      </c>
      <c r="AJ99" s="370">
        <v>0</v>
      </c>
      <c r="AK99" s="371">
        <v>0</v>
      </c>
      <c r="AL99" s="369">
        <v>0</v>
      </c>
      <c r="AM99" s="370">
        <v>0</v>
      </c>
      <c r="AN99" s="371">
        <v>0</v>
      </c>
      <c r="AO99" s="369">
        <v>0</v>
      </c>
      <c r="AP99" s="370">
        <v>0</v>
      </c>
      <c r="AQ99" s="371">
        <v>0</v>
      </c>
      <c r="AR99" s="372">
        <f t="shared" si="23"/>
        <v>0</v>
      </c>
      <c r="AS99" s="373">
        <f t="shared" si="21"/>
        <v>0</v>
      </c>
      <c r="AT99" s="374" t="e">
        <f t="shared" si="16"/>
        <v>#DIV/0!</v>
      </c>
      <c r="AU99" s="375">
        <f t="shared" si="17"/>
        <v>0</v>
      </c>
      <c r="AV99" s="376" t="e">
        <f t="shared" si="18"/>
        <v>#DIV/0!</v>
      </c>
      <c r="AW99" s="377">
        <f t="shared" si="22"/>
        <v>0</v>
      </c>
      <c r="AX99" s="378" t="e">
        <f t="shared" si="19"/>
        <v>#DIV/0!</v>
      </c>
      <c r="AY99" s="379">
        <f t="shared" si="14"/>
        <v>0</v>
      </c>
      <c r="AZ99" s="359">
        <f t="shared" si="15"/>
        <v>0</v>
      </c>
      <c r="BA99" s="360">
        <f t="shared" si="24"/>
        <v>0</v>
      </c>
      <c r="BB99" s="506">
        <f t="shared" si="20"/>
        <v>0</v>
      </c>
    </row>
    <row r="100" spans="1:54" ht="22.95" customHeight="1" x14ac:dyDescent="0.25">
      <c r="C100" s="361">
        <v>92</v>
      </c>
      <c r="D100" s="362" t="s">
        <v>342</v>
      </c>
      <c r="E100" s="363" t="s">
        <v>147</v>
      </c>
      <c r="F100" s="364" t="s">
        <v>148</v>
      </c>
      <c r="G100" s="365" t="s">
        <v>343</v>
      </c>
      <c r="H100" s="366">
        <v>0</v>
      </c>
      <c r="I100" s="367">
        <v>0</v>
      </c>
      <c r="J100" s="368">
        <v>0</v>
      </c>
      <c r="K100" s="366">
        <v>0</v>
      </c>
      <c r="L100" s="367">
        <v>0</v>
      </c>
      <c r="M100" s="368">
        <v>0</v>
      </c>
      <c r="N100" s="366">
        <v>0</v>
      </c>
      <c r="O100" s="367">
        <v>0</v>
      </c>
      <c r="P100" s="368">
        <v>0</v>
      </c>
      <c r="Q100" s="366">
        <v>0</v>
      </c>
      <c r="R100" s="367">
        <v>0</v>
      </c>
      <c r="S100" s="368">
        <v>0</v>
      </c>
      <c r="T100" s="366">
        <v>0</v>
      </c>
      <c r="U100" s="367">
        <v>0</v>
      </c>
      <c r="V100" s="368">
        <v>0</v>
      </c>
      <c r="W100" s="366">
        <v>0</v>
      </c>
      <c r="X100" s="367">
        <v>0</v>
      </c>
      <c r="Y100" s="368">
        <v>0</v>
      </c>
      <c r="Z100" s="366">
        <v>0</v>
      </c>
      <c r="AA100" s="367">
        <v>0</v>
      </c>
      <c r="AB100" s="368">
        <v>0</v>
      </c>
      <c r="AC100" s="366">
        <v>0</v>
      </c>
      <c r="AD100" s="367">
        <v>0</v>
      </c>
      <c r="AE100" s="368">
        <v>0</v>
      </c>
      <c r="AF100" s="369">
        <v>0</v>
      </c>
      <c r="AG100" s="370">
        <v>0</v>
      </c>
      <c r="AH100" s="371">
        <v>0</v>
      </c>
      <c r="AI100" s="369">
        <v>0</v>
      </c>
      <c r="AJ100" s="370">
        <v>0</v>
      </c>
      <c r="AK100" s="371">
        <v>0</v>
      </c>
      <c r="AL100" s="369">
        <v>0</v>
      </c>
      <c r="AM100" s="370">
        <v>0</v>
      </c>
      <c r="AN100" s="371">
        <v>0</v>
      </c>
      <c r="AO100" s="369">
        <v>0</v>
      </c>
      <c r="AP100" s="370">
        <v>0</v>
      </c>
      <c r="AQ100" s="371">
        <v>0</v>
      </c>
      <c r="AR100" s="372">
        <f t="shared" si="23"/>
        <v>0</v>
      </c>
      <c r="AS100" s="373">
        <f t="shared" si="21"/>
        <v>0</v>
      </c>
      <c r="AT100" s="374" t="e">
        <f t="shared" si="16"/>
        <v>#DIV/0!</v>
      </c>
      <c r="AU100" s="375">
        <f t="shared" si="17"/>
        <v>0</v>
      </c>
      <c r="AV100" s="376" t="e">
        <f t="shared" si="18"/>
        <v>#DIV/0!</v>
      </c>
      <c r="AW100" s="377">
        <f t="shared" si="22"/>
        <v>0</v>
      </c>
      <c r="AX100" s="378" t="e">
        <f t="shared" si="19"/>
        <v>#DIV/0!</v>
      </c>
      <c r="AY100" s="379">
        <f t="shared" si="14"/>
        <v>0</v>
      </c>
      <c r="AZ100" s="359">
        <f t="shared" si="15"/>
        <v>0</v>
      </c>
      <c r="BA100" s="360">
        <f t="shared" si="24"/>
        <v>0</v>
      </c>
      <c r="BB100" s="506">
        <f t="shared" si="20"/>
        <v>0</v>
      </c>
    </row>
    <row r="101" spans="1:54" ht="22.95" customHeight="1" x14ac:dyDescent="0.25">
      <c r="C101" s="361">
        <v>93</v>
      </c>
      <c r="D101" s="362" t="s">
        <v>344</v>
      </c>
      <c r="E101" s="363" t="s">
        <v>345</v>
      </c>
      <c r="F101" s="364" t="s">
        <v>345</v>
      </c>
      <c r="G101" s="412" t="s">
        <v>346</v>
      </c>
      <c r="H101" s="366">
        <v>0</v>
      </c>
      <c r="I101" s="367">
        <v>0</v>
      </c>
      <c r="J101" s="368">
        <v>0</v>
      </c>
      <c r="K101" s="366">
        <v>0</v>
      </c>
      <c r="L101" s="367">
        <v>0</v>
      </c>
      <c r="M101" s="368">
        <v>0</v>
      </c>
      <c r="N101" s="366">
        <v>0</v>
      </c>
      <c r="O101" s="367">
        <v>0</v>
      </c>
      <c r="P101" s="368">
        <v>0</v>
      </c>
      <c r="Q101" s="366">
        <v>1</v>
      </c>
      <c r="R101" s="367">
        <v>0</v>
      </c>
      <c r="S101" s="368">
        <v>0</v>
      </c>
      <c r="T101" s="366">
        <v>0</v>
      </c>
      <c r="U101" s="367">
        <v>0</v>
      </c>
      <c r="V101" s="368">
        <v>0</v>
      </c>
      <c r="W101" s="366">
        <v>1</v>
      </c>
      <c r="X101" s="367">
        <v>0</v>
      </c>
      <c r="Y101" s="368">
        <v>0</v>
      </c>
      <c r="Z101" s="366">
        <v>1</v>
      </c>
      <c r="AA101" s="367">
        <v>0</v>
      </c>
      <c r="AB101" s="368">
        <v>0</v>
      </c>
      <c r="AC101" s="366">
        <v>0</v>
      </c>
      <c r="AD101" s="367">
        <v>0</v>
      </c>
      <c r="AE101" s="368">
        <v>0</v>
      </c>
      <c r="AF101" s="369">
        <v>3</v>
      </c>
      <c r="AG101" s="370">
        <v>0</v>
      </c>
      <c r="AH101" s="371">
        <v>0</v>
      </c>
      <c r="AI101" s="369">
        <v>2</v>
      </c>
      <c r="AJ101" s="370">
        <v>0</v>
      </c>
      <c r="AK101" s="371">
        <v>0</v>
      </c>
      <c r="AL101" s="369">
        <v>0</v>
      </c>
      <c r="AM101" s="370">
        <v>0</v>
      </c>
      <c r="AN101" s="371">
        <v>0</v>
      </c>
      <c r="AO101" s="369">
        <v>0</v>
      </c>
      <c r="AP101" s="370">
        <v>0</v>
      </c>
      <c r="AQ101" s="371">
        <v>0</v>
      </c>
      <c r="AR101" s="372">
        <f t="shared" si="23"/>
        <v>8</v>
      </c>
      <c r="AS101" s="373">
        <f t="shared" si="21"/>
        <v>8</v>
      </c>
      <c r="AT101" s="374">
        <f t="shared" si="16"/>
        <v>1</v>
      </c>
      <c r="AU101" s="375">
        <f t="shared" si="17"/>
        <v>0</v>
      </c>
      <c r="AV101" s="376">
        <f t="shared" si="18"/>
        <v>0</v>
      </c>
      <c r="AW101" s="377">
        <f t="shared" si="22"/>
        <v>0</v>
      </c>
      <c r="AX101" s="378">
        <f t="shared" si="19"/>
        <v>0</v>
      </c>
      <c r="AY101" s="379">
        <f t="shared" si="14"/>
        <v>2.2465599550688009E-3</v>
      </c>
      <c r="AZ101" s="359">
        <f t="shared" si="15"/>
        <v>0</v>
      </c>
      <c r="BA101" s="360">
        <f t="shared" si="24"/>
        <v>0</v>
      </c>
      <c r="BB101" s="506">
        <f t="shared" si="20"/>
        <v>2.0304568527918783E-3</v>
      </c>
    </row>
    <row r="102" spans="1:54" ht="22.95" customHeight="1" x14ac:dyDescent="0.25">
      <c r="C102" s="361">
        <v>94</v>
      </c>
      <c r="D102" s="362" t="s">
        <v>347</v>
      </c>
      <c r="E102" s="363" t="s">
        <v>348</v>
      </c>
      <c r="F102" s="416" t="s">
        <v>128</v>
      </c>
      <c r="G102" s="414" t="s">
        <v>349</v>
      </c>
      <c r="H102" s="366">
        <v>0</v>
      </c>
      <c r="I102" s="367">
        <v>0</v>
      </c>
      <c r="J102" s="368">
        <v>0</v>
      </c>
      <c r="K102" s="366">
        <v>1</v>
      </c>
      <c r="L102" s="367">
        <v>0</v>
      </c>
      <c r="M102" s="368">
        <v>0</v>
      </c>
      <c r="N102" s="366">
        <v>1</v>
      </c>
      <c r="O102" s="367">
        <v>0</v>
      </c>
      <c r="P102" s="368">
        <v>0</v>
      </c>
      <c r="Q102" s="366">
        <v>0</v>
      </c>
      <c r="R102" s="367">
        <v>0</v>
      </c>
      <c r="S102" s="368">
        <v>1</v>
      </c>
      <c r="T102" s="366">
        <v>0</v>
      </c>
      <c r="U102" s="367">
        <v>0</v>
      </c>
      <c r="V102" s="368">
        <v>1</v>
      </c>
      <c r="W102" s="366">
        <v>0</v>
      </c>
      <c r="X102" s="367">
        <v>1</v>
      </c>
      <c r="Y102" s="368">
        <v>1</v>
      </c>
      <c r="Z102" s="366">
        <v>0</v>
      </c>
      <c r="AA102" s="367">
        <v>1</v>
      </c>
      <c r="AB102" s="368">
        <v>1</v>
      </c>
      <c r="AC102" s="366">
        <v>1</v>
      </c>
      <c r="AD102" s="367">
        <v>0</v>
      </c>
      <c r="AE102" s="368">
        <v>0</v>
      </c>
      <c r="AF102" s="369">
        <v>0</v>
      </c>
      <c r="AG102" s="370">
        <v>0</v>
      </c>
      <c r="AH102" s="371">
        <v>0</v>
      </c>
      <c r="AI102" s="369">
        <v>0</v>
      </c>
      <c r="AJ102" s="370">
        <v>0</v>
      </c>
      <c r="AK102" s="371">
        <v>1</v>
      </c>
      <c r="AL102" s="369">
        <v>1</v>
      </c>
      <c r="AM102" s="370">
        <v>0</v>
      </c>
      <c r="AN102" s="371">
        <v>0</v>
      </c>
      <c r="AO102" s="369">
        <v>0</v>
      </c>
      <c r="AP102" s="370">
        <v>0</v>
      </c>
      <c r="AQ102" s="371">
        <v>0</v>
      </c>
      <c r="AR102" s="415">
        <f t="shared" si="23"/>
        <v>11</v>
      </c>
      <c r="AS102" s="373">
        <f t="shared" si="21"/>
        <v>4</v>
      </c>
      <c r="AT102" s="374">
        <f t="shared" si="16"/>
        <v>0.36363636363636365</v>
      </c>
      <c r="AU102" s="375">
        <f t="shared" si="17"/>
        <v>2</v>
      </c>
      <c r="AV102" s="376">
        <f t="shared" si="18"/>
        <v>0.18181818181818182</v>
      </c>
      <c r="AW102" s="377">
        <f t="shared" si="22"/>
        <v>5</v>
      </c>
      <c r="AX102" s="378">
        <f t="shared" si="19"/>
        <v>0.45454545454545453</v>
      </c>
      <c r="AY102" s="379">
        <f t="shared" si="14"/>
        <v>1.1232799775344005E-3</v>
      </c>
      <c r="AZ102" s="359">
        <f t="shared" si="15"/>
        <v>5.6163998876720023E-4</v>
      </c>
      <c r="BA102" s="360">
        <f t="shared" si="24"/>
        <v>1.4040999719180005E-3</v>
      </c>
      <c r="BB102" s="506">
        <f t="shared" si="20"/>
        <v>2.7918781725888324E-3</v>
      </c>
    </row>
    <row r="103" spans="1:54" ht="22.95" customHeight="1" x14ac:dyDescent="0.25">
      <c r="C103" s="361">
        <v>95</v>
      </c>
      <c r="D103" s="362" t="s">
        <v>350</v>
      </c>
      <c r="E103" s="363" t="s">
        <v>351</v>
      </c>
      <c r="F103" s="364" t="s">
        <v>196</v>
      </c>
      <c r="G103" s="365" t="s">
        <v>352</v>
      </c>
      <c r="H103" s="366">
        <v>0</v>
      </c>
      <c r="I103" s="367">
        <v>0</v>
      </c>
      <c r="J103" s="368">
        <v>0</v>
      </c>
      <c r="K103" s="366">
        <v>0</v>
      </c>
      <c r="L103" s="367">
        <v>0</v>
      </c>
      <c r="M103" s="368">
        <v>0</v>
      </c>
      <c r="N103" s="366">
        <v>0</v>
      </c>
      <c r="O103" s="367">
        <v>0</v>
      </c>
      <c r="P103" s="368">
        <v>0</v>
      </c>
      <c r="Q103" s="366">
        <v>0</v>
      </c>
      <c r="R103" s="367">
        <v>0</v>
      </c>
      <c r="S103" s="368">
        <v>0</v>
      </c>
      <c r="T103" s="366">
        <v>0</v>
      </c>
      <c r="U103" s="367">
        <v>0</v>
      </c>
      <c r="V103" s="368">
        <v>0</v>
      </c>
      <c r="W103" s="366">
        <v>0</v>
      </c>
      <c r="X103" s="367">
        <v>0</v>
      </c>
      <c r="Y103" s="368">
        <v>0</v>
      </c>
      <c r="Z103" s="366">
        <v>0</v>
      </c>
      <c r="AA103" s="367">
        <v>0</v>
      </c>
      <c r="AB103" s="368">
        <v>0</v>
      </c>
      <c r="AC103" s="366">
        <v>0</v>
      </c>
      <c r="AD103" s="367">
        <v>0</v>
      </c>
      <c r="AE103" s="368">
        <v>0</v>
      </c>
      <c r="AF103" s="369">
        <v>0</v>
      </c>
      <c r="AG103" s="370">
        <v>0</v>
      </c>
      <c r="AH103" s="371">
        <v>0</v>
      </c>
      <c r="AI103" s="369">
        <v>2</v>
      </c>
      <c r="AJ103" s="370">
        <v>0</v>
      </c>
      <c r="AK103" s="371">
        <v>0</v>
      </c>
      <c r="AL103" s="369">
        <v>0</v>
      </c>
      <c r="AM103" s="370">
        <v>0</v>
      </c>
      <c r="AN103" s="371">
        <v>0</v>
      </c>
      <c r="AO103" s="369">
        <v>0</v>
      </c>
      <c r="AP103" s="370">
        <v>0</v>
      </c>
      <c r="AQ103" s="371">
        <v>0</v>
      </c>
      <c r="AR103" s="372">
        <f t="shared" si="23"/>
        <v>2</v>
      </c>
      <c r="AS103" s="373">
        <f t="shared" si="21"/>
        <v>2</v>
      </c>
      <c r="AT103" s="374">
        <f t="shared" si="16"/>
        <v>1</v>
      </c>
      <c r="AU103" s="375">
        <f t="shared" si="17"/>
        <v>0</v>
      </c>
      <c r="AV103" s="376">
        <f t="shared" si="18"/>
        <v>0</v>
      </c>
      <c r="AW103" s="377">
        <f t="shared" si="22"/>
        <v>0</v>
      </c>
      <c r="AX103" s="378">
        <f t="shared" si="19"/>
        <v>0</v>
      </c>
      <c r="AY103" s="379">
        <f t="shared" si="14"/>
        <v>5.6163998876720023E-4</v>
      </c>
      <c r="AZ103" s="359">
        <f t="shared" si="15"/>
        <v>0</v>
      </c>
      <c r="BA103" s="360">
        <f t="shared" si="24"/>
        <v>0</v>
      </c>
      <c r="BB103" s="506">
        <f t="shared" si="20"/>
        <v>5.0761421319796957E-4</v>
      </c>
    </row>
    <row r="104" spans="1:54" ht="22.95" customHeight="1" x14ac:dyDescent="0.25">
      <c r="A104" s="309">
        <v>0</v>
      </c>
      <c r="B104" s="309">
        <v>0</v>
      </c>
      <c r="C104" s="361">
        <v>96</v>
      </c>
      <c r="D104" s="362" t="s">
        <v>353</v>
      </c>
      <c r="E104" s="363" t="s">
        <v>354</v>
      </c>
      <c r="F104" s="364" t="s">
        <v>183</v>
      </c>
      <c r="G104" s="365" t="s">
        <v>355</v>
      </c>
      <c r="H104" s="366">
        <v>0</v>
      </c>
      <c r="I104" s="367">
        <v>0</v>
      </c>
      <c r="J104" s="368">
        <v>0</v>
      </c>
      <c r="K104" s="366">
        <v>0</v>
      </c>
      <c r="L104" s="367">
        <v>0</v>
      </c>
      <c r="M104" s="368">
        <v>0</v>
      </c>
      <c r="N104" s="366">
        <v>0</v>
      </c>
      <c r="O104" s="367">
        <v>0</v>
      </c>
      <c r="P104" s="368">
        <v>0</v>
      </c>
      <c r="Q104" s="366">
        <v>0</v>
      </c>
      <c r="R104" s="367">
        <v>0</v>
      </c>
      <c r="S104" s="368">
        <v>0</v>
      </c>
      <c r="T104" s="366">
        <v>2</v>
      </c>
      <c r="U104" s="367">
        <v>0</v>
      </c>
      <c r="V104" s="368">
        <v>0</v>
      </c>
      <c r="W104" s="366">
        <v>1</v>
      </c>
      <c r="X104" s="367">
        <v>0</v>
      </c>
      <c r="Y104" s="368">
        <v>0</v>
      </c>
      <c r="Z104" s="366">
        <v>1</v>
      </c>
      <c r="AA104" s="367">
        <v>0</v>
      </c>
      <c r="AB104" s="368">
        <v>0</v>
      </c>
      <c r="AC104" s="366">
        <v>0</v>
      </c>
      <c r="AD104" s="367">
        <v>0</v>
      </c>
      <c r="AE104" s="368">
        <v>0</v>
      </c>
      <c r="AF104" s="369">
        <v>0</v>
      </c>
      <c r="AG104" s="370">
        <v>0</v>
      </c>
      <c r="AH104" s="371">
        <v>0</v>
      </c>
      <c r="AI104" s="369">
        <v>0</v>
      </c>
      <c r="AJ104" s="370">
        <v>0</v>
      </c>
      <c r="AK104" s="371">
        <v>0</v>
      </c>
      <c r="AL104" s="369">
        <v>0</v>
      </c>
      <c r="AM104" s="370">
        <v>0</v>
      </c>
      <c r="AN104" s="371">
        <v>0</v>
      </c>
      <c r="AO104" s="369">
        <v>0</v>
      </c>
      <c r="AP104" s="370">
        <v>0</v>
      </c>
      <c r="AQ104" s="371">
        <v>0</v>
      </c>
      <c r="AR104" s="372">
        <f t="shared" si="23"/>
        <v>4</v>
      </c>
      <c r="AS104" s="373">
        <f t="shared" si="21"/>
        <v>4</v>
      </c>
      <c r="AT104" s="374">
        <f t="shared" si="16"/>
        <v>1</v>
      </c>
      <c r="AU104" s="375">
        <f t="shared" si="17"/>
        <v>0</v>
      </c>
      <c r="AV104" s="376">
        <f t="shared" si="18"/>
        <v>0</v>
      </c>
      <c r="AW104" s="377">
        <f t="shared" si="22"/>
        <v>0</v>
      </c>
      <c r="AX104" s="378">
        <f t="shared" si="19"/>
        <v>0</v>
      </c>
      <c r="AY104" s="379">
        <f t="shared" ref="AY104:AY111" si="25">AS104/SUM($AR$28:$AR$113)</f>
        <v>1.1232799775344005E-3</v>
      </c>
      <c r="AZ104" s="359">
        <f t="shared" si="15"/>
        <v>0</v>
      </c>
      <c r="BA104" s="360">
        <f t="shared" ref="BA104:BA117" si="26">AW104/SUM($AR$28:$AR$113)</f>
        <v>0</v>
      </c>
      <c r="BB104" s="506">
        <f t="shared" si="20"/>
        <v>1.0152284263959391E-3</v>
      </c>
    </row>
    <row r="105" spans="1:54" ht="22.95" customHeight="1" x14ac:dyDescent="0.25">
      <c r="A105" s="309">
        <v>0</v>
      </c>
      <c r="B105" s="309">
        <v>0</v>
      </c>
      <c r="C105" s="361">
        <v>97</v>
      </c>
      <c r="D105" s="362" t="s">
        <v>356</v>
      </c>
      <c r="E105" s="363" t="s">
        <v>357</v>
      </c>
      <c r="F105" s="364" t="s">
        <v>269</v>
      </c>
      <c r="G105" s="365" t="s">
        <v>358</v>
      </c>
      <c r="H105" s="366">
        <v>3</v>
      </c>
      <c r="I105" s="367">
        <v>1</v>
      </c>
      <c r="J105" s="368">
        <v>1</v>
      </c>
      <c r="K105" s="366">
        <v>1</v>
      </c>
      <c r="L105" s="367">
        <v>0</v>
      </c>
      <c r="M105" s="368">
        <v>0</v>
      </c>
      <c r="N105" s="366">
        <v>3</v>
      </c>
      <c r="O105" s="367">
        <v>1</v>
      </c>
      <c r="P105" s="368">
        <v>1</v>
      </c>
      <c r="Q105" s="366">
        <v>0</v>
      </c>
      <c r="R105" s="367">
        <v>0</v>
      </c>
      <c r="S105" s="368">
        <v>0</v>
      </c>
      <c r="T105" s="366">
        <v>2</v>
      </c>
      <c r="U105" s="367">
        <v>0</v>
      </c>
      <c r="V105" s="368">
        <v>0</v>
      </c>
      <c r="W105" s="366">
        <v>0</v>
      </c>
      <c r="X105" s="367">
        <v>1</v>
      </c>
      <c r="Y105" s="368">
        <v>0</v>
      </c>
      <c r="Z105" s="366">
        <v>0</v>
      </c>
      <c r="AA105" s="367">
        <v>1</v>
      </c>
      <c r="AB105" s="368">
        <v>0</v>
      </c>
      <c r="AC105" s="366">
        <v>1</v>
      </c>
      <c r="AD105" s="367">
        <v>0</v>
      </c>
      <c r="AE105" s="368">
        <v>0</v>
      </c>
      <c r="AF105" s="369">
        <v>2</v>
      </c>
      <c r="AG105" s="370">
        <v>1</v>
      </c>
      <c r="AH105" s="371">
        <v>0</v>
      </c>
      <c r="AI105" s="369">
        <v>1</v>
      </c>
      <c r="AJ105" s="370">
        <v>0</v>
      </c>
      <c r="AK105" s="371">
        <v>1</v>
      </c>
      <c r="AL105" s="369">
        <v>1</v>
      </c>
      <c r="AM105" s="370">
        <v>0</v>
      </c>
      <c r="AN105" s="371">
        <v>0</v>
      </c>
      <c r="AO105" s="369">
        <v>1</v>
      </c>
      <c r="AP105" s="370">
        <v>0</v>
      </c>
      <c r="AQ105" s="371">
        <v>0</v>
      </c>
      <c r="AR105" s="372">
        <f t="shared" si="23"/>
        <v>23</v>
      </c>
      <c r="AS105" s="373">
        <f t="shared" si="21"/>
        <v>15</v>
      </c>
      <c r="AT105" s="374">
        <f t="shared" si="16"/>
        <v>0.65217391304347827</v>
      </c>
      <c r="AU105" s="375">
        <f t="shared" si="17"/>
        <v>5</v>
      </c>
      <c r="AV105" s="376">
        <f t="shared" si="18"/>
        <v>0.21739130434782608</v>
      </c>
      <c r="AW105" s="377">
        <f t="shared" si="22"/>
        <v>3</v>
      </c>
      <c r="AX105" s="378">
        <f t="shared" si="19"/>
        <v>0.13043478260869565</v>
      </c>
      <c r="AY105" s="379">
        <f t="shared" si="25"/>
        <v>4.2122999157540014E-3</v>
      </c>
      <c r="AZ105" s="359">
        <f t="shared" si="15"/>
        <v>1.4040999719180005E-3</v>
      </c>
      <c r="BA105" s="360">
        <f t="shared" si="26"/>
        <v>8.4245998315080029E-4</v>
      </c>
      <c r="BB105" s="506">
        <f t="shared" si="20"/>
        <v>5.8375634517766496E-3</v>
      </c>
    </row>
    <row r="106" spans="1:54" ht="22.95" customHeight="1" x14ac:dyDescent="0.25">
      <c r="A106" s="309">
        <v>0</v>
      </c>
      <c r="B106" s="309">
        <v>0</v>
      </c>
      <c r="C106" s="361">
        <v>98</v>
      </c>
      <c r="D106" s="362" t="s">
        <v>359</v>
      </c>
      <c r="E106" s="363" t="s">
        <v>192</v>
      </c>
      <c r="F106" s="364" t="s">
        <v>174</v>
      </c>
      <c r="G106" s="365" t="s">
        <v>360</v>
      </c>
      <c r="H106" s="366">
        <v>0</v>
      </c>
      <c r="I106" s="367">
        <v>0</v>
      </c>
      <c r="J106" s="368">
        <v>0</v>
      </c>
      <c r="K106" s="366">
        <v>0</v>
      </c>
      <c r="L106" s="367">
        <v>0</v>
      </c>
      <c r="M106" s="368">
        <v>0</v>
      </c>
      <c r="N106" s="366">
        <v>0</v>
      </c>
      <c r="O106" s="367">
        <v>0</v>
      </c>
      <c r="P106" s="368">
        <v>0</v>
      </c>
      <c r="Q106" s="366">
        <v>0</v>
      </c>
      <c r="R106" s="367">
        <v>0</v>
      </c>
      <c r="S106" s="368">
        <v>0</v>
      </c>
      <c r="T106" s="366">
        <v>0</v>
      </c>
      <c r="U106" s="367">
        <v>0</v>
      </c>
      <c r="V106" s="368">
        <v>0</v>
      </c>
      <c r="W106" s="366">
        <v>0</v>
      </c>
      <c r="X106" s="367">
        <v>0</v>
      </c>
      <c r="Y106" s="368">
        <v>0</v>
      </c>
      <c r="Z106" s="366">
        <v>0</v>
      </c>
      <c r="AA106" s="367">
        <v>0</v>
      </c>
      <c r="AB106" s="368">
        <v>0</v>
      </c>
      <c r="AC106" s="366">
        <v>0</v>
      </c>
      <c r="AD106" s="367">
        <v>0</v>
      </c>
      <c r="AE106" s="368">
        <v>0</v>
      </c>
      <c r="AF106" s="369">
        <v>0</v>
      </c>
      <c r="AG106" s="370">
        <v>0</v>
      </c>
      <c r="AH106" s="371">
        <v>0</v>
      </c>
      <c r="AI106" s="369">
        <v>0</v>
      </c>
      <c r="AJ106" s="370">
        <v>0</v>
      </c>
      <c r="AK106" s="371">
        <v>0</v>
      </c>
      <c r="AL106" s="369">
        <v>0</v>
      </c>
      <c r="AM106" s="370">
        <v>1</v>
      </c>
      <c r="AN106" s="371">
        <v>0</v>
      </c>
      <c r="AO106" s="369">
        <v>0</v>
      </c>
      <c r="AP106" s="370">
        <v>0</v>
      </c>
      <c r="AQ106" s="371">
        <v>0</v>
      </c>
      <c r="AR106" s="372">
        <f t="shared" si="23"/>
        <v>1</v>
      </c>
      <c r="AS106" s="373">
        <f t="shared" si="21"/>
        <v>0</v>
      </c>
      <c r="AT106" s="374">
        <f t="shared" si="16"/>
        <v>0</v>
      </c>
      <c r="AU106" s="375">
        <f t="shared" si="17"/>
        <v>1</v>
      </c>
      <c r="AV106" s="376">
        <f t="shared" si="18"/>
        <v>1</v>
      </c>
      <c r="AW106" s="377">
        <f t="shared" si="22"/>
        <v>0</v>
      </c>
      <c r="AX106" s="378">
        <f t="shared" si="19"/>
        <v>0</v>
      </c>
      <c r="AY106" s="379">
        <f t="shared" si="25"/>
        <v>0</v>
      </c>
      <c r="AZ106" s="359">
        <f t="shared" si="15"/>
        <v>2.8081999438360012E-4</v>
      </c>
      <c r="BA106" s="360">
        <f t="shared" si="26"/>
        <v>0</v>
      </c>
      <c r="BB106" s="506">
        <f t="shared" si="20"/>
        <v>2.5380710659898478E-4</v>
      </c>
    </row>
    <row r="107" spans="1:54" ht="22.95" customHeight="1" x14ac:dyDescent="0.25">
      <c r="A107" s="309">
        <v>0</v>
      </c>
      <c r="B107" s="309">
        <v>0</v>
      </c>
      <c r="C107" s="361">
        <v>99</v>
      </c>
      <c r="D107" s="362" t="s">
        <v>361</v>
      </c>
      <c r="E107" s="363" t="s">
        <v>362</v>
      </c>
      <c r="F107" s="364" t="s">
        <v>363</v>
      </c>
      <c r="G107" s="365" t="s">
        <v>364</v>
      </c>
      <c r="H107" s="366">
        <v>0</v>
      </c>
      <c r="I107" s="367">
        <v>0</v>
      </c>
      <c r="J107" s="368">
        <v>0</v>
      </c>
      <c r="K107" s="366">
        <v>0</v>
      </c>
      <c r="L107" s="367">
        <v>0</v>
      </c>
      <c r="M107" s="368">
        <v>0</v>
      </c>
      <c r="N107" s="366">
        <v>1</v>
      </c>
      <c r="O107" s="367">
        <v>0</v>
      </c>
      <c r="P107" s="368">
        <v>0</v>
      </c>
      <c r="Q107" s="366">
        <v>0</v>
      </c>
      <c r="R107" s="367">
        <v>1</v>
      </c>
      <c r="S107" s="368">
        <v>0</v>
      </c>
      <c r="T107" s="366">
        <v>0</v>
      </c>
      <c r="U107" s="367">
        <v>0</v>
      </c>
      <c r="V107" s="368">
        <v>1</v>
      </c>
      <c r="W107" s="366">
        <v>0</v>
      </c>
      <c r="X107" s="367">
        <v>0</v>
      </c>
      <c r="Y107" s="368">
        <v>0</v>
      </c>
      <c r="Z107" s="366">
        <v>0</v>
      </c>
      <c r="AA107" s="367">
        <v>0</v>
      </c>
      <c r="AB107" s="368">
        <v>0</v>
      </c>
      <c r="AC107" s="366">
        <v>2</v>
      </c>
      <c r="AD107" s="367">
        <v>0</v>
      </c>
      <c r="AE107" s="368">
        <v>0</v>
      </c>
      <c r="AF107" s="369">
        <v>0</v>
      </c>
      <c r="AG107" s="370">
        <v>1</v>
      </c>
      <c r="AH107" s="371">
        <v>0</v>
      </c>
      <c r="AI107" s="369">
        <v>0</v>
      </c>
      <c r="AJ107" s="370">
        <v>0</v>
      </c>
      <c r="AK107" s="371">
        <v>1</v>
      </c>
      <c r="AL107" s="369">
        <v>0</v>
      </c>
      <c r="AM107" s="370">
        <v>0</v>
      </c>
      <c r="AN107" s="371">
        <v>0</v>
      </c>
      <c r="AO107" s="369">
        <v>0</v>
      </c>
      <c r="AP107" s="370">
        <v>0</v>
      </c>
      <c r="AQ107" s="371">
        <v>0</v>
      </c>
      <c r="AR107" s="372">
        <f t="shared" si="23"/>
        <v>7</v>
      </c>
      <c r="AS107" s="373">
        <f t="shared" si="21"/>
        <v>3</v>
      </c>
      <c r="AT107" s="374">
        <f t="shared" si="16"/>
        <v>0.42857142857142855</v>
      </c>
      <c r="AU107" s="375">
        <f t="shared" si="17"/>
        <v>2</v>
      </c>
      <c r="AV107" s="376">
        <f t="shared" si="18"/>
        <v>0.2857142857142857</v>
      </c>
      <c r="AW107" s="377">
        <f t="shared" si="22"/>
        <v>2</v>
      </c>
      <c r="AX107" s="378">
        <f t="shared" si="19"/>
        <v>0.2857142857142857</v>
      </c>
      <c r="AY107" s="379">
        <f t="shared" si="25"/>
        <v>8.4245998315080029E-4</v>
      </c>
      <c r="AZ107" s="359">
        <f t="shared" si="15"/>
        <v>5.6163998876720023E-4</v>
      </c>
      <c r="BA107" s="360">
        <f t="shared" si="26"/>
        <v>5.6163998876720023E-4</v>
      </c>
      <c r="BB107" s="506">
        <f t="shared" si="20"/>
        <v>1.7766497461928934E-3</v>
      </c>
    </row>
    <row r="108" spans="1:54" ht="22.95" customHeight="1" x14ac:dyDescent="0.25">
      <c r="A108" s="309">
        <v>0</v>
      </c>
      <c r="B108" s="309">
        <v>0</v>
      </c>
      <c r="C108" s="361">
        <v>100</v>
      </c>
      <c r="D108" s="362" t="s">
        <v>365</v>
      </c>
      <c r="E108" s="363" t="s">
        <v>366</v>
      </c>
      <c r="F108" s="364" t="s">
        <v>367</v>
      </c>
      <c r="G108" s="365" t="s">
        <v>368</v>
      </c>
      <c r="H108" s="366">
        <v>1</v>
      </c>
      <c r="I108" s="367">
        <v>0</v>
      </c>
      <c r="J108" s="368">
        <v>0</v>
      </c>
      <c r="K108" s="366">
        <v>0</v>
      </c>
      <c r="L108" s="367">
        <v>0</v>
      </c>
      <c r="M108" s="368">
        <v>0</v>
      </c>
      <c r="N108" s="366">
        <v>0</v>
      </c>
      <c r="O108" s="367">
        <v>0</v>
      </c>
      <c r="P108" s="368">
        <v>0</v>
      </c>
      <c r="Q108" s="366">
        <v>0</v>
      </c>
      <c r="R108" s="367">
        <v>0</v>
      </c>
      <c r="S108" s="368">
        <v>0</v>
      </c>
      <c r="T108" s="366">
        <v>0</v>
      </c>
      <c r="U108" s="367">
        <v>0</v>
      </c>
      <c r="V108" s="368">
        <v>0</v>
      </c>
      <c r="W108" s="366">
        <v>0</v>
      </c>
      <c r="X108" s="367">
        <v>0</v>
      </c>
      <c r="Y108" s="368">
        <v>0</v>
      </c>
      <c r="Z108" s="366">
        <v>0</v>
      </c>
      <c r="AA108" s="367">
        <v>0</v>
      </c>
      <c r="AB108" s="368">
        <v>0</v>
      </c>
      <c r="AC108" s="366">
        <v>0</v>
      </c>
      <c r="AD108" s="367">
        <v>0</v>
      </c>
      <c r="AE108" s="368">
        <v>0</v>
      </c>
      <c r="AF108" s="369">
        <v>0</v>
      </c>
      <c r="AG108" s="370">
        <v>0</v>
      </c>
      <c r="AH108" s="371">
        <v>0</v>
      </c>
      <c r="AI108" s="369">
        <v>1</v>
      </c>
      <c r="AJ108" s="370">
        <v>0</v>
      </c>
      <c r="AK108" s="371">
        <v>1</v>
      </c>
      <c r="AL108" s="369">
        <v>1</v>
      </c>
      <c r="AM108" s="370">
        <v>0</v>
      </c>
      <c r="AN108" s="371">
        <v>0</v>
      </c>
      <c r="AO108" s="369">
        <v>0</v>
      </c>
      <c r="AP108" s="370">
        <v>0</v>
      </c>
      <c r="AQ108" s="371">
        <v>0</v>
      </c>
      <c r="AR108" s="372">
        <f t="shared" si="23"/>
        <v>4</v>
      </c>
      <c r="AS108" s="373">
        <f t="shared" si="21"/>
        <v>3</v>
      </c>
      <c r="AT108" s="374">
        <f t="shared" si="16"/>
        <v>0.75</v>
      </c>
      <c r="AU108" s="375">
        <f t="shared" si="17"/>
        <v>0</v>
      </c>
      <c r="AV108" s="376">
        <f t="shared" si="18"/>
        <v>0</v>
      </c>
      <c r="AW108" s="377">
        <f t="shared" si="22"/>
        <v>1</v>
      </c>
      <c r="AX108" s="378">
        <f t="shared" si="19"/>
        <v>0.25</v>
      </c>
      <c r="AY108" s="379">
        <f t="shared" si="25"/>
        <v>8.4245998315080029E-4</v>
      </c>
      <c r="AZ108" s="359">
        <f t="shared" si="15"/>
        <v>0</v>
      </c>
      <c r="BA108" s="360">
        <f t="shared" si="26"/>
        <v>2.8081999438360012E-4</v>
      </c>
      <c r="BB108" s="506">
        <f t="shared" si="20"/>
        <v>1.0152284263959391E-3</v>
      </c>
    </row>
    <row r="109" spans="1:54" ht="25.2" customHeight="1" x14ac:dyDescent="0.25">
      <c r="A109" s="309">
        <v>0</v>
      </c>
      <c r="B109" s="309">
        <v>0</v>
      </c>
      <c r="C109" s="361">
        <v>101</v>
      </c>
      <c r="D109" s="362" t="s">
        <v>369</v>
      </c>
      <c r="E109" s="363" t="s">
        <v>370</v>
      </c>
      <c r="F109" s="364" t="s">
        <v>371</v>
      </c>
      <c r="G109" s="412" t="s">
        <v>372</v>
      </c>
      <c r="H109" s="366">
        <v>1</v>
      </c>
      <c r="I109" s="367">
        <v>0</v>
      </c>
      <c r="J109" s="368">
        <v>0</v>
      </c>
      <c r="K109" s="366">
        <v>1</v>
      </c>
      <c r="L109" s="367">
        <v>0</v>
      </c>
      <c r="M109" s="368">
        <v>0</v>
      </c>
      <c r="N109" s="366">
        <v>1</v>
      </c>
      <c r="O109" s="367">
        <v>0</v>
      </c>
      <c r="P109" s="368">
        <v>0</v>
      </c>
      <c r="Q109" s="366">
        <v>0</v>
      </c>
      <c r="R109" s="367">
        <v>0</v>
      </c>
      <c r="S109" s="368">
        <v>0</v>
      </c>
      <c r="T109" s="366">
        <v>0</v>
      </c>
      <c r="U109" s="367">
        <v>0</v>
      </c>
      <c r="V109" s="368">
        <v>0</v>
      </c>
      <c r="W109" s="366">
        <v>0</v>
      </c>
      <c r="X109" s="367">
        <v>0</v>
      </c>
      <c r="Y109" s="368">
        <v>0</v>
      </c>
      <c r="Z109" s="366">
        <v>0</v>
      </c>
      <c r="AA109" s="367">
        <v>0</v>
      </c>
      <c r="AB109" s="368">
        <v>0</v>
      </c>
      <c r="AC109" s="366">
        <v>0</v>
      </c>
      <c r="AD109" s="367">
        <v>0</v>
      </c>
      <c r="AE109" s="368">
        <v>0</v>
      </c>
      <c r="AF109" s="369">
        <v>0</v>
      </c>
      <c r="AG109" s="370">
        <v>0</v>
      </c>
      <c r="AH109" s="371">
        <v>0</v>
      </c>
      <c r="AI109" s="369">
        <v>0</v>
      </c>
      <c r="AJ109" s="370">
        <v>0</v>
      </c>
      <c r="AK109" s="371">
        <v>0</v>
      </c>
      <c r="AL109" s="369">
        <v>0</v>
      </c>
      <c r="AM109" s="370">
        <v>0</v>
      </c>
      <c r="AN109" s="371">
        <v>0</v>
      </c>
      <c r="AO109" s="369">
        <v>0</v>
      </c>
      <c r="AP109" s="370">
        <v>0</v>
      </c>
      <c r="AQ109" s="371">
        <v>0</v>
      </c>
      <c r="AR109" s="372">
        <f t="shared" si="23"/>
        <v>3</v>
      </c>
      <c r="AS109" s="373">
        <f t="shared" si="21"/>
        <v>3</v>
      </c>
      <c r="AT109" s="374">
        <f t="shared" si="16"/>
        <v>1</v>
      </c>
      <c r="AU109" s="375">
        <f t="shared" si="17"/>
        <v>0</v>
      </c>
      <c r="AV109" s="376">
        <f t="shared" si="18"/>
        <v>0</v>
      </c>
      <c r="AW109" s="377">
        <f t="shared" si="22"/>
        <v>0</v>
      </c>
      <c r="AX109" s="378">
        <f t="shared" si="19"/>
        <v>0</v>
      </c>
      <c r="AY109" s="379">
        <f t="shared" si="25"/>
        <v>8.4245998315080029E-4</v>
      </c>
      <c r="AZ109" s="359">
        <f t="shared" si="15"/>
        <v>0</v>
      </c>
      <c r="BA109" s="360">
        <f t="shared" si="26"/>
        <v>0</v>
      </c>
      <c r="BB109" s="506">
        <f t="shared" si="20"/>
        <v>7.614213197969543E-4</v>
      </c>
    </row>
    <row r="110" spans="1:54" ht="22.95" customHeight="1" x14ac:dyDescent="0.25">
      <c r="A110" s="309">
        <v>0</v>
      </c>
      <c r="B110" s="309">
        <v>0</v>
      </c>
      <c r="C110" s="361">
        <v>102</v>
      </c>
      <c r="D110" s="362" t="s">
        <v>373</v>
      </c>
      <c r="E110" s="363" t="s">
        <v>156</v>
      </c>
      <c r="F110" s="364" t="s">
        <v>124</v>
      </c>
      <c r="G110" s="365" t="s">
        <v>374</v>
      </c>
      <c r="H110" s="366">
        <v>0</v>
      </c>
      <c r="I110" s="367">
        <v>0</v>
      </c>
      <c r="J110" s="368">
        <v>0</v>
      </c>
      <c r="K110" s="366">
        <v>0</v>
      </c>
      <c r="L110" s="367">
        <v>0</v>
      </c>
      <c r="M110" s="368">
        <v>0</v>
      </c>
      <c r="N110" s="366">
        <v>1</v>
      </c>
      <c r="O110" s="367">
        <v>0</v>
      </c>
      <c r="P110" s="368">
        <v>1</v>
      </c>
      <c r="Q110" s="366">
        <v>0</v>
      </c>
      <c r="R110" s="367">
        <v>0</v>
      </c>
      <c r="S110" s="368">
        <v>0</v>
      </c>
      <c r="T110" s="366">
        <v>0</v>
      </c>
      <c r="U110" s="367">
        <v>0</v>
      </c>
      <c r="V110" s="368">
        <v>0</v>
      </c>
      <c r="W110" s="366">
        <v>1</v>
      </c>
      <c r="X110" s="367">
        <v>0</v>
      </c>
      <c r="Y110" s="368">
        <v>0</v>
      </c>
      <c r="Z110" s="366">
        <v>1</v>
      </c>
      <c r="AA110" s="367">
        <v>0</v>
      </c>
      <c r="AB110" s="368">
        <v>0</v>
      </c>
      <c r="AC110" s="366">
        <v>0</v>
      </c>
      <c r="AD110" s="367">
        <v>0</v>
      </c>
      <c r="AE110" s="368">
        <v>0</v>
      </c>
      <c r="AF110" s="369">
        <v>0</v>
      </c>
      <c r="AG110" s="370">
        <v>0</v>
      </c>
      <c r="AH110" s="371">
        <v>0</v>
      </c>
      <c r="AI110" s="369">
        <v>0</v>
      </c>
      <c r="AJ110" s="370">
        <v>0</v>
      </c>
      <c r="AK110" s="371">
        <v>0</v>
      </c>
      <c r="AL110" s="369">
        <v>0</v>
      </c>
      <c r="AM110" s="370">
        <v>0</v>
      </c>
      <c r="AN110" s="371">
        <v>0</v>
      </c>
      <c r="AO110" s="369">
        <v>0</v>
      </c>
      <c r="AP110" s="370">
        <v>0</v>
      </c>
      <c r="AQ110" s="371">
        <v>0</v>
      </c>
      <c r="AR110" s="372">
        <f t="shared" si="23"/>
        <v>4</v>
      </c>
      <c r="AS110" s="373">
        <f t="shared" si="21"/>
        <v>3</v>
      </c>
      <c r="AT110" s="374">
        <f t="shared" si="16"/>
        <v>0.75</v>
      </c>
      <c r="AU110" s="375">
        <f t="shared" si="17"/>
        <v>0</v>
      </c>
      <c r="AV110" s="376">
        <f t="shared" si="18"/>
        <v>0</v>
      </c>
      <c r="AW110" s="377">
        <f t="shared" si="22"/>
        <v>1</v>
      </c>
      <c r="AX110" s="378">
        <f t="shared" si="19"/>
        <v>0.25</v>
      </c>
      <c r="AY110" s="379">
        <f t="shared" si="25"/>
        <v>8.4245998315080029E-4</v>
      </c>
      <c r="AZ110" s="359">
        <f t="shared" si="15"/>
        <v>0</v>
      </c>
      <c r="BA110" s="360">
        <f t="shared" si="26"/>
        <v>2.8081999438360012E-4</v>
      </c>
      <c r="BB110" s="506">
        <f t="shared" si="20"/>
        <v>1.0152284263959391E-3</v>
      </c>
    </row>
    <row r="111" spans="1:54" ht="22.95" customHeight="1" x14ac:dyDescent="0.25">
      <c r="C111" s="361">
        <v>103</v>
      </c>
      <c r="D111" s="362" t="s">
        <v>375</v>
      </c>
      <c r="E111" s="363" t="s">
        <v>376</v>
      </c>
      <c r="F111" s="364" t="s">
        <v>144</v>
      </c>
      <c r="G111" s="365" t="s">
        <v>377</v>
      </c>
      <c r="H111" s="366">
        <v>0</v>
      </c>
      <c r="I111" s="367">
        <v>0</v>
      </c>
      <c r="J111" s="368">
        <v>0</v>
      </c>
      <c r="K111" s="366">
        <v>0</v>
      </c>
      <c r="L111" s="367">
        <v>0</v>
      </c>
      <c r="M111" s="368">
        <v>0</v>
      </c>
      <c r="N111" s="366">
        <v>0</v>
      </c>
      <c r="O111" s="367">
        <v>0</v>
      </c>
      <c r="P111" s="368">
        <v>0</v>
      </c>
      <c r="Q111" s="366">
        <v>0</v>
      </c>
      <c r="R111" s="367">
        <v>0</v>
      </c>
      <c r="S111" s="368">
        <v>0</v>
      </c>
      <c r="T111" s="366">
        <v>0</v>
      </c>
      <c r="U111" s="367">
        <v>0</v>
      </c>
      <c r="V111" s="368">
        <v>0</v>
      </c>
      <c r="W111" s="366">
        <v>0</v>
      </c>
      <c r="X111" s="367">
        <v>0</v>
      </c>
      <c r="Y111" s="368">
        <v>0</v>
      </c>
      <c r="Z111" s="366">
        <v>0</v>
      </c>
      <c r="AA111" s="367">
        <v>0</v>
      </c>
      <c r="AB111" s="368">
        <v>0</v>
      </c>
      <c r="AC111" s="366">
        <v>0</v>
      </c>
      <c r="AD111" s="367">
        <v>0</v>
      </c>
      <c r="AE111" s="368">
        <v>0</v>
      </c>
      <c r="AF111" s="369">
        <v>0</v>
      </c>
      <c r="AG111" s="370">
        <v>0</v>
      </c>
      <c r="AH111" s="371">
        <v>0</v>
      </c>
      <c r="AI111" s="369">
        <v>0</v>
      </c>
      <c r="AJ111" s="370">
        <v>0</v>
      </c>
      <c r="AK111" s="371">
        <v>0</v>
      </c>
      <c r="AL111" s="369">
        <v>0</v>
      </c>
      <c r="AM111" s="370">
        <v>0</v>
      </c>
      <c r="AN111" s="371">
        <v>0</v>
      </c>
      <c r="AO111" s="369">
        <v>0</v>
      </c>
      <c r="AP111" s="370">
        <v>0</v>
      </c>
      <c r="AQ111" s="371">
        <v>0</v>
      </c>
      <c r="AR111" s="372">
        <f t="shared" si="23"/>
        <v>0</v>
      </c>
      <c r="AS111" s="373">
        <f t="shared" si="21"/>
        <v>0</v>
      </c>
      <c r="AT111" s="374" t="e">
        <f t="shared" si="16"/>
        <v>#DIV/0!</v>
      </c>
      <c r="AU111" s="375">
        <f t="shared" si="17"/>
        <v>0</v>
      </c>
      <c r="AV111" s="376" t="e">
        <f t="shared" si="18"/>
        <v>#DIV/0!</v>
      </c>
      <c r="AW111" s="377">
        <f t="shared" si="22"/>
        <v>0</v>
      </c>
      <c r="AX111" s="378" t="e">
        <f t="shared" si="19"/>
        <v>#DIV/0!</v>
      </c>
      <c r="AY111" s="379">
        <f t="shared" si="25"/>
        <v>0</v>
      </c>
      <c r="AZ111" s="359">
        <f t="shared" si="15"/>
        <v>0</v>
      </c>
      <c r="BA111" s="360">
        <f t="shared" si="26"/>
        <v>0</v>
      </c>
      <c r="BB111" s="506">
        <f t="shared" si="20"/>
        <v>0</v>
      </c>
    </row>
    <row r="112" spans="1:54" ht="22.95" customHeight="1" x14ac:dyDescent="0.25">
      <c r="A112" s="309">
        <v>0</v>
      </c>
      <c r="B112" s="309">
        <v>0</v>
      </c>
      <c r="C112" s="361">
        <v>104</v>
      </c>
      <c r="D112" s="413" t="s">
        <v>378</v>
      </c>
      <c r="E112" s="363" t="s">
        <v>379</v>
      </c>
      <c r="F112" s="364" t="s">
        <v>292</v>
      </c>
      <c r="G112" s="383" t="s">
        <v>70</v>
      </c>
      <c r="H112" s="366">
        <v>15</v>
      </c>
      <c r="I112" s="367">
        <v>10</v>
      </c>
      <c r="J112" s="368">
        <v>20</v>
      </c>
      <c r="K112" s="366">
        <v>19</v>
      </c>
      <c r="L112" s="367">
        <v>21</v>
      </c>
      <c r="M112" s="368">
        <v>8</v>
      </c>
      <c r="N112" s="366">
        <v>33</v>
      </c>
      <c r="O112" s="367">
        <v>18</v>
      </c>
      <c r="P112" s="368">
        <v>21</v>
      </c>
      <c r="Q112" s="366">
        <v>20</v>
      </c>
      <c r="R112" s="367">
        <v>11</v>
      </c>
      <c r="S112" s="368">
        <v>15</v>
      </c>
      <c r="T112" s="366">
        <v>36</v>
      </c>
      <c r="U112" s="367">
        <v>15</v>
      </c>
      <c r="V112" s="368">
        <v>15</v>
      </c>
      <c r="W112" s="366">
        <v>38</v>
      </c>
      <c r="X112" s="367">
        <v>19</v>
      </c>
      <c r="Y112" s="368">
        <v>14</v>
      </c>
      <c r="Z112" s="366">
        <v>38</v>
      </c>
      <c r="AA112" s="367">
        <v>19</v>
      </c>
      <c r="AB112" s="368">
        <v>14</v>
      </c>
      <c r="AC112" s="366">
        <v>24</v>
      </c>
      <c r="AD112" s="367">
        <v>4</v>
      </c>
      <c r="AE112" s="368">
        <v>19</v>
      </c>
      <c r="AF112" s="369">
        <v>74</v>
      </c>
      <c r="AG112" s="370">
        <v>8</v>
      </c>
      <c r="AH112" s="371">
        <v>13</v>
      </c>
      <c r="AI112" s="369">
        <v>32</v>
      </c>
      <c r="AJ112" s="370">
        <v>9</v>
      </c>
      <c r="AK112" s="371">
        <v>15</v>
      </c>
      <c r="AL112" s="369">
        <v>41</v>
      </c>
      <c r="AM112" s="370">
        <v>13</v>
      </c>
      <c r="AN112" s="371">
        <v>21</v>
      </c>
      <c r="AO112" s="369">
        <v>26</v>
      </c>
      <c r="AP112" s="370">
        <v>12</v>
      </c>
      <c r="AQ112" s="371">
        <v>17</v>
      </c>
      <c r="AR112" s="372">
        <f t="shared" si="23"/>
        <v>747</v>
      </c>
      <c r="AS112" s="373">
        <f t="shared" si="21"/>
        <v>396</v>
      </c>
      <c r="AT112" s="374">
        <f t="shared" si="16"/>
        <v>0.53012048192771088</v>
      </c>
      <c r="AU112" s="375">
        <f t="shared" si="17"/>
        <v>159</v>
      </c>
      <c r="AV112" s="376">
        <f t="shared" si="18"/>
        <v>0.21285140562248997</v>
      </c>
      <c r="AW112" s="377">
        <f t="shared" si="22"/>
        <v>192</v>
      </c>
      <c r="AX112" s="378">
        <f t="shared" si="19"/>
        <v>0.25702811244979917</v>
      </c>
      <c r="AY112" s="379">
        <f>AS112/SUM($AR$28:$AR$113)</f>
        <v>0.11120471777590564</v>
      </c>
      <c r="AZ112" s="359">
        <f t="shared" si="15"/>
        <v>4.4650379106992419E-2</v>
      </c>
      <c r="BA112" s="360">
        <f t="shared" si="26"/>
        <v>5.3917438921651219E-2</v>
      </c>
      <c r="BB112" s="506">
        <f t="shared" si="20"/>
        <v>0.18959390862944162</v>
      </c>
    </row>
    <row r="113" spans="1:55" ht="22.95" customHeight="1" thickBot="1" x14ac:dyDescent="0.3">
      <c r="A113" s="309">
        <v>0</v>
      </c>
      <c r="B113" s="309">
        <v>0</v>
      </c>
      <c r="C113" s="361">
        <v>105</v>
      </c>
      <c r="D113" s="362" t="s">
        <v>380</v>
      </c>
      <c r="E113" s="363" t="s">
        <v>376</v>
      </c>
      <c r="F113" s="364" t="s">
        <v>250</v>
      </c>
      <c r="G113" s="420" t="s">
        <v>381</v>
      </c>
      <c r="H113" s="389">
        <v>0</v>
      </c>
      <c r="I113" s="390">
        <v>0</v>
      </c>
      <c r="J113" s="391">
        <v>0</v>
      </c>
      <c r="K113" s="389">
        <v>0</v>
      </c>
      <c r="L113" s="390">
        <v>0</v>
      </c>
      <c r="M113" s="391">
        <v>0</v>
      </c>
      <c r="N113" s="389">
        <v>0</v>
      </c>
      <c r="O113" s="390">
        <v>0</v>
      </c>
      <c r="P113" s="391">
        <v>0</v>
      </c>
      <c r="Q113" s="389">
        <v>0</v>
      </c>
      <c r="R113" s="390">
        <v>0</v>
      </c>
      <c r="S113" s="391">
        <v>0</v>
      </c>
      <c r="T113" s="389">
        <v>0</v>
      </c>
      <c r="U113" s="390">
        <v>0</v>
      </c>
      <c r="V113" s="391">
        <v>0</v>
      </c>
      <c r="W113" s="389">
        <v>0</v>
      </c>
      <c r="X113" s="390">
        <v>0</v>
      </c>
      <c r="Y113" s="391">
        <v>0</v>
      </c>
      <c r="Z113" s="389">
        <v>0</v>
      </c>
      <c r="AA113" s="390">
        <v>0</v>
      </c>
      <c r="AB113" s="391">
        <v>0</v>
      </c>
      <c r="AC113" s="389">
        <v>0</v>
      </c>
      <c r="AD113" s="390">
        <v>0</v>
      </c>
      <c r="AE113" s="391">
        <v>0</v>
      </c>
      <c r="AF113" s="392">
        <v>0</v>
      </c>
      <c r="AG113" s="393">
        <v>0</v>
      </c>
      <c r="AH113" s="394">
        <v>0</v>
      </c>
      <c r="AI113" s="392">
        <v>0</v>
      </c>
      <c r="AJ113" s="393">
        <v>0</v>
      </c>
      <c r="AK113" s="394">
        <v>0</v>
      </c>
      <c r="AL113" s="392">
        <v>0</v>
      </c>
      <c r="AM113" s="393">
        <v>0</v>
      </c>
      <c r="AN113" s="394">
        <v>0</v>
      </c>
      <c r="AO113" s="392">
        <v>0</v>
      </c>
      <c r="AP113" s="393">
        <v>0</v>
      </c>
      <c r="AQ113" s="394">
        <v>0</v>
      </c>
      <c r="AR113" s="395">
        <f t="shared" si="23"/>
        <v>0</v>
      </c>
      <c r="AS113" s="373">
        <f t="shared" si="21"/>
        <v>0</v>
      </c>
      <c r="AT113" s="374" t="e">
        <f t="shared" si="16"/>
        <v>#DIV/0!</v>
      </c>
      <c r="AU113" s="375">
        <f t="shared" si="17"/>
        <v>0</v>
      </c>
      <c r="AV113" s="376" t="e">
        <f t="shared" si="18"/>
        <v>#DIV/0!</v>
      </c>
      <c r="AW113" s="377">
        <f t="shared" si="22"/>
        <v>0</v>
      </c>
      <c r="AX113" s="378" t="e">
        <f t="shared" si="19"/>
        <v>#DIV/0!</v>
      </c>
      <c r="AY113" s="379">
        <f>AS113/SUM($AR$28:$AR$113)</f>
        <v>0</v>
      </c>
      <c r="AZ113" s="359">
        <f t="shared" si="15"/>
        <v>0</v>
      </c>
      <c r="BA113" s="360">
        <f t="shared" si="26"/>
        <v>0</v>
      </c>
      <c r="BB113" s="506">
        <f t="shared" si="20"/>
        <v>0</v>
      </c>
    </row>
    <row r="114" spans="1:55" s="430" customFormat="1" ht="33" customHeight="1" thickBot="1" x14ac:dyDescent="0.3">
      <c r="A114" s="309">
        <v>0</v>
      </c>
      <c r="B114" s="309">
        <v>0</v>
      </c>
      <c r="C114" s="317"/>
      <c r="D114" s="309"/>
      <c r="E114" s="318"/>
      <c r="F114" s="318"/>
      <c r="G114" s="421" t="s">
        <v>382</v>
      </c>
      <c r="H114" s="422">
        <f t="shared" ref="H114:AQ114" si="27">SUM(H10:H113)</f>
        <v>117</v>
      </c>
      <c r="I114" s="423">
        <f t="shared" si="27"/>
        <v>42</v>
      </c>
      <c r="J114" s="424">
        <f t="shared" si="27"/>
        <v>88</v>
      </c>
      <c r="K114" s="422">
        <f t="shared" ref="K114:U114" si="28">SUM(K10:K113)</f>
        <v>126</v>
      </c>
      <c r="L114" s="423">
        <f t="shared" si="28"/>
        <v>93</v>
      </c>
      <c r="M114" s="424">
        <f t="shared" si="28"/>
        <v>75</v>
      </c>
      <c r="N114" s="422">
        <f t="shared" si="28"/>
        <v>184</v>
      </c>
      <c r="O114" s="423">
        <f t="shared" si="28"/>
        <v>84</v>
      </c>
      <c r="P114" s="424">
        <f t="shared" si="28"/>
        <v>120</v>
      </c>
      <c r="Q114" s="422">
        <f t="shared" si="28"/>
        <v>147</v>
      </c>
      <c r="R114" s="423">
        <f t="shared" si="28"/>
        <v>65</v>
      </c>
      <c r="S114" s="424">
        <f t="shared" si="28"/>
        <v>97</v>
      </c>
      <c r="T114" s="422">
        <f t="shared" si="28"/>
        <v>154</v>
      </c>
      <c r="U114" s="423">
        <f t="shared" si="28"/>
        <v>83</v>
      </c>
      <c r="V114" s="424">
        <f t="shared" si="27"/>
        <v>94</v>
      </c>
      <c r="W114" s="422">
        <f t="shared" si="27"/>
        <v>189</v>
      </c>
      <c r="X114" s="423">
        <f t="shared" si="27"/>
        <v>103</v>
      </c>
      <c r="Y114" s="424">
        <f t="shared" si="27"/>
        <v>118</v>
      </c>
      <c r="Z114" s="422">
        <f>SUM(Z10:Z113)</f>
        <v>190</v>
      </c>
      <c r="AA114" s="423">
        <f t="shared" si="27"/>
        <v>103</v>
      </c>
      <c r="AB114" s="424">
        <f t="shared" si="27"/>
        <v>118</v>
      </c>
      <c r="AC114" s="422">
        <f t="shared" si="27"/>
        <v>151</v>
      </c>
      <c r="AD114" s="423">
        <f t="shared" si="27"/>
        <v>51</v>
      </c>
      <c r="AE114" s="424">
        <f t="shared" si="27"/>
        <v>72</v>
      </c>
      <c r="AF114" s="422">
        <f t="shared" si="27"/>
        <v>247</v>
      </c>
      <c r="AG114" s="423">
        <f t="shared" si="27"/>
        <v>67</v>
      </c>
      <c r="AH114" s="424">
        <f t="shared" si="27"/>
        <v>102</v>
      </c>
      <c r="AI114" s="422">
        <f t="shared" si="27"/>
        <v>169</v>
      </c>
      <c r="AJ114" s="423">
        <f t="shared" si="27"/>
        <v>68</v>
      </c>
      <c r="AK114" s="424">
        <f t="shared" si="27"/>
        <v>103</v>
      </c>
      <c r="AL114" s="422">
        <f t="shared" si="27"/>
        <v>155</v>
      </c>
      <c r="AM114" s="423">
        <f t="shared" si="27"/>
        <v>65</v>
      </c>
      <c r="AN114" s="424">
        <f t="shared" si="27"/>
        <v>80</v>
      </c>
      <c r="AO114" s="422">
        <f t="shared" si="27"/>
        <v>114</v>
      </c>
      <c r="AP114" s="423">
        <f t="shared" si="27"/>
        <v>46</v>
      </c>
      <c r="AQ114" s="424">
        <f t="shared" si="27"/>
        <v>60</v>
      </c>
      <c r="AR114" s="425">
        <f t="shared" si="23"/>
        <v>3940</v>
      </c>
      <c r="AS114" s="426">
        <f>H114+K114+N114+Q114+T114+W114+Z114+AC114+AF114+AI114+AL114+AO114</f>
        <v>1943</v>
      </c>
      <c r="AT114" s="427">
        <f t="shared" si="16"/>
        <v>0.49314720812182739</v>
      </c>
      <c r="AU114" s="426">
        <f>I114+L114+O114+R114+U114+X114+AA114+AD114+AG114+AJ114+AM114+AP114</f>
        <v>870</v>
      </c>
      <c r="AV114" s="427">
        <f t="shared" si="18"/>
        <v>0.22081218274111675</v>
      </c>
      <c r="AW114" s="426">
        <f>J114+M114+P114+S114+V114+Y114+AB114+AE114+AH114+AK114+AN114+AQ114</f>
        <v>1127</v>
      </c>
      <c r="AX114" s="427">
        <f t="shared" si="19"/>
        <v>0.28604060913705581</v>
      </c>
      <c r="AY114" s="426">
        <f>AS114/SUM($AR$28:$AR$113)</f>
        <v>0.54563324908733501</v>
      </c>
      <c r="AZ114" s="426">
        <f t="shared" si="15"/>
        <v>0.2443133951137321</v>
      </c>
      <c r="BA114" s="426">
        <f t="shared" si="26"/>
        <v>0.3164841336703173</v>
      </c>
      <c r="BB114" s="428">
        <f t="shared" si="20"/>
        <v>1</v>
      </c>
      <c r="BC114" s="429" t="s">
        <v>41</v>
      </c>
    </row>
    <row r="115" spans="1:55" s="430" customFormat="1" ht="33" customHeight="1" thickBot="1" x14ac:dyDescent="0.3">
      <c r="A115" s="309"/>
      <c r="B115" s="309"/>
      <c r="C115" s="317"/>
      <c r="D115" s="309"/>
      <c r="E115" s="318"/>
      <c r="F115" s="318"/>
      <c r="G115" s="431" t="s">
        <v>383</v>
      </c>
      <c r="H115" s="432">
        <f t="shared" ref="H115:AQ115" si="29">SUM(H10:H27)</f>
        <v>16</v>
      </c>
      <c r="I115" s="433">
        <f t="shared" si="29"/>
        <v>2</v>
      </c>
      <c r="J115" s="434">
        <f t="shared" si="29"/>
        <v>13</v>
      </c>
      <c r="K115" s="432">
        <f t="shared" si="29"/>
        <v>16</v>
      </c>
      <c r="L115" s="433">
        <f t="shared" si="29"/>
        <v>3</v>
      </c>
      <c r="M115" s="434">
        <f t="shared" si="29"/>
        <v>5</v>
      </c>
      <c r="N115" s="432">
        <f t="shared" si="29"/>
        <v>17</v>
      </c>
      <c r="O115" s="433">
        <f t="shared" si="29"/>
        <v>5</v>
      </c>
      <c r="P115" s="434">
        <f t="shared" si="29"/>
        <v>15</v>
      </c>
      <c r="Q115" s="432">
        <f t="shared" si="29"/>
        <v>15</v>
      </c>
      <c r="R115" s="433">
        <f t="shared" si="29"/>
        <v>9</v>
      </c>
      <c r="S115" s="434">
        <f t="shared" si="29"/>
        <v>12</v>
      </c>
      <c r="T115" s="432">
        <f t="shared" si="29"/>
        <v>10</v>
      </c>
      <c r="U115" s="433">
        <f t="shared" si="29"/>
        <v>5</v>
      </c>
      <c r="V115" s="434">
        <f t="shared" si="29"/>
        <v>8</v>
      </c>
      <c r="W115" s="432">
        <f t="shared" si="29"/>
        <v>23</v>
      </c>
      <c r="X115" s="433">
        <f t="shared" si="29"/>
        <v>6</v>
      </c>
      <c r="Y115" s="434">
        <f t="shared" si="29"/>
        <v>13</v>
      </c>
      <c r="Z115" s="432">
        <f t="shared" si="29"/>
        <v>23</v>
      </c>
      <c r="AA115" s="433">
        <f t="shared" si="29"/>
        <v>6</v>
      </c>
      <c r="AB115" s="434">
        <f t="shared" si="29"/>
        <v>13</v>
      </c>
      <c r="AC115" s="432">
        <f t="shared" si="29"/>
        <v>18</v>
      </c>
      <c r="AD115" s="433">
        <f t="shared" si="29"/>
        <v>2</v>
      </c>
      <c r="AE115" s="434">
        <f t="shared" si="29"/>
        <v>8</v>
      </c>
      <c r="AF115" s="432">
        <f t="shared" si="29"/>
        <v>13</v>
      </c>
      <c r="AG115" s="433">
        <f t="shared" si="29"/>
        <v>3</v>
      </c>
      <c r="AH115" s="434">
        <f t="shared" si="29"/>
        <v>11</v>
      </c>
      <c r="AI115" s="432">
        <f t="shared" si="29"/>
        <v>17</v>
      </c>
      <c r="AJ115" s="433">
        <f t="shared" si="29"/>
        <v>10</v>
      </c>
      <c r="AK115" s="434">
        <f t="shared" si="29"/>
        <v>6</v>
      </c>
      <c r="AL115" s="432">
        <f t="shared" si="29"/>
        <v>22</v>
      </c>
      <c r="AM115" s="433">
        <f t="shared" si="29"/>
        <v>5</v>
      </c>
      <c r="AN115" s="434">
        <f t="shared" si="29"/>
        <v>7</v>
      </c>
      <c r="AO115" s="432">
        <f t="shared" si="29"/>
        <v>15</v>
      </c>
      <c r="AP115" s="433">
        <f t="shared" si="29"/>
        <v>2</v>
      </c>
      <c r="AQ115" s="434">
        <f t="shared" si="29"/>
        <v>5</v>
      </c>
      <c r="AR115" s="435">
        <f t="shared" si="23"/>
        <v>379</v>
      </c>
      <c r="AS115" s="309">
        <f>H115+K115+N115+Q115+T115+W115+Z115+AC115+AF115+AI115+AL115+AO115</f>
        <v>205</v>
      </c>
      <c r="AT115" s="319">
        <f t="shared" si="16"/>
        <v>0.54089709762532978</v>
      </c>
      <c r="AU115" s="309">
        <f>I115+L115+O115+R115+U115+X115+AA115+AD115+AG115+AJ115+AM115+AP115</f>
        <v>58</v>
      </c>
      <c r="AV115" s="319">
        <f t="shared" si="18"/>
        <v>0.15303430079155672</v>
      </c>
      <c r="AW115" s="309">
        <f t="shared" si="22"/>
        <v>116</v>
      </c>
      <c r="AX115" s="319">
        <f t="shared" si="19"/>
        <v>0.30606860158311344</v>
      </c>
      <c r="AY115" s="309">
        <f>AS115/SUM($AR$28:$AR$113)</f>
        <v>5.7568098848638026E-2</v>
      </c>
      <c r="AZ115" s="309">
        <f t="shared" si="15"/>
        <v>1.6287559674248806E-2</v>
      </c>
      <c r="BA115" s="309">
        <f t="shared" si="26"/>
        <v>3.2575119348497612E-2</v>
      </c>
      <c r="BB115" s="320">
        <f t="shared" si="20"/>
        <v>9.6192893401015223E-2</v>
      </c>
      <c r="BC115" s="436" t="s">
        <v>384</v>
      </c>
    </row>
    <row r="116" spans="1:55" s="430" customFormat="1" ht="33" customHeight="1" thickBot="1" x14ac:dyDescent="0.3">
      <c r="A116" s="309">
        <v>0</v>
      </c>
      <c r="B116" s="309">
        <v>0</v>
      </c>
      <c r="C116" s="317"/>
      <c r="D116" s="309"/>
      <c r="E116" s="318"/>
      <c r="F116" s="318"/>
      <c r="G116" s="437" t="s">
        <v>385</v>
      </c>
      <c r="H116" s="438">
        <f t="shared" ref="H116:AQ116" si="30">SUM(H28:H113)</f>
        <v>101</v>
      </c>
      <c r="I116" s="439">
        <f t="shared" si="30"/>
        <v>40</v>
      </c>
      <c r="J116" s="440">
        <f t="shared" si="30"/>
        <v>75</v>
      </c>
      <c r="K116" s="438">
        <f t="shared" si="30"/>
        <v>110</v>
      </c>
      <c r="L116" s="439">
        <f t="shared" si="30"/>
        <v>90</v>
      </c>
      <c r="M116" s="440">
        <f t="shared" si="30"/>
        <v>70</v>
      </c>
      <c r="N116" s="438">
        <f t="shared" si="30"/>
        <v>167</v>
      </c>
      <c r="O116" s="439">
        <f t="shared" si="30"/>
        <v>79</v>
      </c>
      <c r="P116" s="440">
        <f t="shared" si="30"/>
        <v>105</v>
      </c>
      <c r="Q116" s="438">
        <f t="shared" si="30"/>
        <v>132</v>
      </c>
      <c r="R116" s="439">
        <f t="shared" si="30"/>
        <v>56</v>
      </c>
      <c r="S116" s="440">
        <f t="shared" si="30"/>
        <v>85</v>
      </c>
      <c r="T116" s="438">
        <f t="shared" si="30"/>
        <v>144</v>
      </c>
      <c r="U116" s="439">
        <f t="shared" si="30"/>
        <v>78</v>
      </c>
      <c r="V116" s="440">
        <f t="shared" si="30"/>
        <v>86</v>
      </c>
      <c r="W116" s="438">
        <f t="shared" si="30"/>
        <v>166</v>
      </c>
      <c r="X116" s="439">
        <f t="shared" si="30"/>
        <v>97</v>
      </c>
      <c r="Y116" s="440">
        <f t="shared" si="30"/>
        <v>105</v>
      </c>
      <c r="Z116" s="438">
        <f t="shared" si="30"/>
        <v>167</v>
      </c>
      <c r="AA116" s="439">
        <f t="shared" si="30"/>
        <v>97</v>
      </c>
      <c r="AB116" s="440">
        <f t="shared" si="30"/>
        <v>105</v>
      </c>
      <c r="AC116" s="438">
        <f t="shared" si="30"/>
        <v>133</v>
      </c>
      <c r="AD116" s="439">
        <f t="shared" si="30"/>
        <v>49</v>
      </c>
      <c r="AE116" s="440">
        <f t="shared" si="30"/>
        <v>64</v>
      </c>
      <c r="AF116" s="438">
        <f t="shared" si="30"/>
        <v>234</v>
      </c>
      <c r="AG116" s="439">
        <f t="shared" si="30"/>
        <v>64</v>
      </c>
      <c r="AH116" s="440">
        <f t="shared" si="30"/>
        <v>91</v>
      </c>
      <c r="AI116" s="438">
        <f t="shared" si="30"/>
        <v>152</v>
      </c>
      <c r="AJ116" s="439">
        <f t="shared" si="30"/>
        <v>58</v>
      </c>
      <c r="AK116" s="440">
        <f t="shared" si="30"/>
        <v>97</v>
      </c>
      <c r="AL116" s="438">
        <f t="shared" si="30"/>
        <v>133</v>
      </c>
      <c r="AM116" s="439">
        <f t="shared" si="30"/>
        <v>60</v>
      </c>
      <c r="AN116" s="440">
        <f t="shared" si="30"/>
        <v>73</v>
      </c>
      <c r="AO116" s="438">
        <f t="shared" si="30"/>
        <v>99</v>
      </c>
      <c r="AP116" s="439">
        <f t="shared" si="30"/>
        <v>44</v>
      </c>
      <c r="AQ116" s="440">
        <f t="shared" si="30"/>
        <v>55</v>
      </c>
      <c r="AR116" s="441">
        <f>SUM(H117:AQ117)</f>
        <v>3561</v>
      </c>
      <c r="AS116" s="430" t="e">
        <f>SUM(AS28:AS113)</f>
        <v>#VALUE!</v>
      </c>
      <c r="AT116" s="319" t="e">
        <f t="shared" si="16"/>
        <v>#VALUE!</v>
      </c>
      <c r="AU116" s="430">
        <f>SUM(AU28:AU113)</f>
        <v>812</v>
      </c>
      <c r="AV116" s="319">
        <f t="shared" si="18"/>
        <v>0.22802583543948329</v>
      </c>
      <c r="AW116" s="430">
        <f>SUM(AW28:AW113)</f>
        <v>1011</v>
      </c>
      <c r="AX116" s="319">
        <f t="shared" si="19"/>
        <v>0.2839090143218197</v>
      </c>
      <c r="AY116" s="430" t="e">
        <f>AS116/SUM($AR$28:$AR$113)</f>
        <v>#VALUE!</v>
      </c>
      <c r="AZ116" s="309">
        <f t="shared" si="15"/>
        <v>0.22802583543948329</v>
      </c>
      <c r="BA116" s="309">
        <f t="shared" si="26"/>
        <v>0.2839090143218197</v>
      </c>
      <c r="BB116" s="320">
        <f t="shared" si="20"/>
        <v>0.90380710659898478</v>
      </c>
      <c r="BC116" s="442" t="s">
        <v>386</v>
      </c>
    </row>
    <row r="117" spans="1:55" s="443" customFormat="1" ht="34.950000000000003" customHeight="1" thickBot="1" x14ac:dyDescent="0.3">
      <c r="A117" s="443">
        <v>0</v>
      </c>
      <c r="B117" s="443">
        <v>0</v>
      </c>
      <c r="C117" s="317"/>
      <c r="E117" s="444"/>
      <c r="F117" s="444"/>
      <c r="G117" s="444"/>
      <c r="H117" s="731">
        <f>H116+I116+J116</f>
        <v>216</v>
      </c>
      <c r="I117" s="732"/>
      <c r="J117" s="733"/>
      <c r="K117" s="731">
        <f>K116+L116+M116</f>
        <v>270</v>
      </c>
      <c r="L117" s="732"/>
      <c r="M117" s="733"/>
      <c r="N117" s="731">
        <f>N116+O116+P116</f>
        <v>351</v>
      </c>
      <c r="O117" s="732"/>
      <c r="P117" s="733"/>
      <c r="Q117" s="731">
        <f>Q116+R116+S116</f>
        <v>273</v>
      </c>
      <c r="R117" s="732"/>
      <c r="S117" s="733"/>
      <c r="T117" s="731">
        <f>T116+U116+V116</f>
        <v>308</v>
      </c>
      <c r="U117" s="732"/>
      <c r="V117" s="733"/>
      <c r="W117" s="731">
        <f>W116+X116+Y116</f>
        <v>368</v>
      </c>
      <c r="X117" s="732"/>
      <c r="Y117" s="733"/>
      <c r="Z117" s="731">
        <f>Z116+AA116+AB116</f>
        <v>369</v>
      </c>
      <c r="AA117" s="732"/>
      <c r="AB117" s="733"/>
      <c r="AC117" s="731">
        <f>AC116+AD116+AE116</f>
        <v>246</v>
      </c>
      <c r="AD117" s="732"/>
      <c r="AE117" s="733"/>
      <c r="AF117" s="728">
        <f>AF116+AG116+AH116</f>
        <v>389</v>
      </c>
      <c r="AG117" s="729"/>
      <c r="AH117" s="730"/>
      <c r="AI117" s="728">
        <f>AI116+AJ116+AK116</f>
        <v>307</v>
      </c>
      <c r="AJ117" s="729"/>
      <c r="AK117" s="730"/>
      <c r="AL117" s="728">
        <f>AL116+AM116+AN116</f>
        <v>266</v>
      </c>
      <c r="AM117" s="729"/>
      <c r="AN117" s="730"/>
      <c r="AO117" s="728">
        <f>AO116+AP116+AQ116</f>
        <v>198</v>
      </c>
      <c r="AP117" s="729"/>
      <c r="AQ117" s="730"/>
      <c r="AR117" s="445"/>
      <c r="AT117" s="319" t="e">
        <f t="shared" si="16"/>
        <v>#DIV/0!</v>
      </c>
      <c r="AV117" s="319" t="e">
        <f t="shared" si="18"/>
        <v>#DIV/0!</v>
      </c>
      <c r="AX117" s="319" t="e">
        <f t="shared" si="19"/>
        <v>#DIV/0!</v>
      </c>
      <c r="AZ117" s="309">
        <f t="shared" si="15"/>
        <v>0</v>
      </c>
      <c r="BA117" s="309">
        <f t="shared" si="26"/>
        <v>0</v>
      </c>
      <c r="BB117" s="320"/>
    </row>
    <row r="118" spans="1:55" s="443" customFormat="1" ht="23.25" customHeight="1" x14ac:dyDescent="0.25">
      <c r="C118" s="317"/>
      <c r="E118" s="444"/>
      <c r="F118" s="444"/>
      <c r="G118" s="444"/>
      <c r="H118" s="446"/>
      <c r="I118" s="446"/>
      <c r="J118" s="446"/>
      <c r="K118" s="446"/>
      <c r="L118" s="446"/>
      <c r="M118" s="446"/>
      <c r="N118" s="446"/>
      <c r="O118" s="446"/>
      <c r="P118" s="446"/>
      <c r="Q118" s="446"/>
      <c r="R118" s="446"/>
      <c r="S118" s="446"/>
      <c r="T118" s="446"/>
      <c r="U118" s="446"/>
      <c r="V118" s="446"/>
      <c r="W118" s="446"/>
      <c r="X118" s="446"/>
      <c r="Y118" s="446"/>
      <c r="Z118" s="447"/>
      <c r="AA118" s="447"/>
      <c r="AB118" s="447"/>
      <c r="AC118" s="448"/>
      <c r="AD118" s="448"/>
      <c r="AE118" s="448"/>
      <c r="AF118" s="447"/>
      <c r="AG118" s="447"/>
      <c r="AH118" s="447"/>
      <c r="AI118" s="448"/>
      <c r="AJ118" s="448"/>
      <c r="AK118" s="448"/>
      <c r="AL118" s="447"/>
      <c r="AM118" s="447"/>
      <c r="AN118" s="447"/>
      <c r="AO118" s="448"/>
      <c r="AP118" s="448"/>
      <c r="AQ118" s="448"/>
      <c r="AR118" s="449"/>
      <c r="AT118" s="450"/>
      <c r="AV118" s="450"/>
      <c r="AX118" s="450"/>
      <c r="BB118" s="451"/>
    </row>
    <row r="119" spans="1:55" s="443" customFormat="1" ht="23.25" customHeight="1" x14ac:dyDescent="0.25">
      <c r="C119" s="317"/>
      <c r="E119" s="444"/>
      <c r="F119" s="444"/>
      <c r="G119" s="444"/>
      <c r="H119" s="446"/>
      <c r="I119" s="446"/>
      <c r="J119" s="446"/>
      <c r="K119" s="446"/>
      <c r="L119" s="446"/>
      <c r="M119" s="446"/>
      <c r="N119" s="446"/>
      <c r="O119" s="446"/>
      <c r="P119" s="446"/>
      <c r="Q119" s="446"/>
      <c r="R119" s="446"/>
      <c r="S119" s="446"/>
      <c r="T119" s="446"/>
      <c r="U119" s="446"/>
      <c r="V119" s="446"/>
      <c r="W119" s="446"/>
      <c r="X119" s="446"/>
      <c r="Y119" s="446"/>
      <c r="Z119" s="447"/>
      <c r="AA119" s="447"/>
      <c r="AB119" s="447"/>
      <c r="AC119" s="448"/>
      <c r="AD119" s="448"/>
      <c r="AE119" s="448"/>
      <c r="AF119" s="447"/>
      <c r="AG119" s="447"/>
      <c r="AH119" s="447"/>
      <c r="AI119" s="448"/>
      <c r="AJ119" s="448"/>
      <c r="AK119" s="448"/>
      <c r="AL119" s="447"/>
      <c r="AM119" s="447"/>
      <c r="AN119" s="447"/>
      <c r="AO119" s="448"/>
      <c r="AP119" s="448"/>
      <c r="AQ119" s="448"/>
      <c r="AR119" s="449"/>
      <c r="AT119" s="450"/>
      <c r="AV119" s="450"/>
      <c r="AX119" s="450"/>
      <c r="BB119" s="451"/>
    </row>
    <row r="120" spans="1:55" s="443" customFormat="1" ht="23.25" customHeight="1" x14ac:dyDescent="0.25">
      <c r="C120" s="317"/>
      <c r="E120" s="444"/>
      <c r="F120" s="444"/>
      <c r="G120" s="444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446"/>
      <c r="U120" s="446"/>
      <c r="V120" s="446"/>
      <c r="W120" s="446"/>
      <c r="X120" s="446"/>
      <c r="Y120" s="446"/>
      <c r="Z120" s="447"/>
      <c r="AA120" s="447"/>
      <c r="AB120" s="447"/>
      <c r="AC120" s="448"/>
      <c r="AD120" s="448"/>
      <c r="AE120" s="448"/>
      <c r="AF120" s="447"/>
      <c r="AG120" s="447"/>
      <c r="AH120" s="447"/>
      <c r="AI120" s="448"/>
      <c r="AJ120" s="448"/>
      <c r="AK120" s="448"/>
      <c r="AL120" s="447"/>
      <c r="AM120" s="447"/>
      <c r="AN120" s="447"/>
      <c r="AO120" s="448"/>
      <c r="AP120" s="448"/>
      <c r="AQ120" s="448"/>
      <c r="AR120" s="449"/>
      <c r="AT120" s="450"/>
      <c r="AV120" s="450"/>
      <c r="AX120" s="450"/>
      <c r="BB120" s="451"/>
    </row>
  </sheetData>
  <sheetProtection algorithmName="SHA-512" hashValue="W9jsidw3x3xFS9fa2obMt+5B9l5b8oaRr/wnvQNdin0uub9SzUvaY+/SOhdkW2nI4JsIkDF64Fq+A//tjlQ31A==" saltValue="tuK2euuoEPi5mbrFr1qhsA==" spinCount="100000" sheet="1" objects="1" scenarios="1"/>
  <mergeCells count="28">
    <mergeCell ref="AO117:AQ117"/>
    <mergeCell ref="H117:J117"/>
    <mergeCell ref="K117:M117"/>
    <mergeCell ref="N117:P117"/>
    <mergeCell ref="Q117:S117"/>
    <mergeCell ref="T117:V117"/>
    <mergeCell ref="W117:Y117"/>
    <mergeCell ref="Z117:AB117"/>
    <mergeCell ref="AC117:AE117"/>
    <mergeCell ref="AF117:AH117"/>
    <mergeCell ref="AI117:AK117"/>
    <mergeCell ref="AL117:AN117"/>
    <mergeCell ref="AO8:AQ8"/>
    <mergeCell ref="F1:F7"/>
    <mergeCell ref="G1:AQ4"/>
    <mergeCell ref="G6:G7"/>
    <mergeCell ref="H6:AQ7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I8:AK8"/>
    <mergeCell ref="AL8:AN8"/>
  </mergeCells>
  <conditionalFormatting sqref="AR10:AR27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10:BB2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R28:AR113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28:BB11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39370078740157483" right="0.39370078740157483" top="0.35433070866141736" bottom="0.35433070866141736" header="0.31496062992125984" footer="0.31496062992125984"/>
  <pageSetup paperSize="41" scale="26" orientation="portrait" r:id="rId1"/>
  <rowBreaks count="1" manualBreakCount="1">
    <brk id="106" max="54" man="1"/>
  </rowBreaks>
  <colBreaks count="1" manualBreakCount="1">
    <brk id="39" max="1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C1:AX48"/>
  <sheetViews>
    <sheetView view="pageBreakPreview" topLeftCell="A4" zoomScale="70" zoomScaleNormal="100" zoomScaleSheetLayoutView="70" workbookViewId="0">
      <selection activeCell="P10" sqref="P10"/>
    </sheetView>
  </sheetViews>
  <sheetFormatPr baseColWidth="10" defaultColWidth="11.44140625" defaultRowHeight="13.2" x14ac:dyDescent="0.25"/>
  <cols>
    <col min="2" max="2" width="2.6640625" customWidth="1"/>
    <col min="3" max="3" width="35.33203125" customWidth="1"/>
    <col min="4" max="39" width="8.6640625" customWidth="1"/>
    <col min="40" max="40" width="9.88671875" customWidth="1"/>
    <col min="41" max="41" width="9.5546875" customWidth="1"/>
    <col min="42" max="42" width="9.109375" customWidth="1"/>
    <col min="43" max="43" width="9.5546875" customWidth="1"/>
    <col min="44" max="44" width="9.6640625" customWidth="1"/>
    <col min="45" max="45" width="9.5546875" customWidth="1"/>
    <col min="46" max="46" width="10.44140625" customWidth="1"/>
    <col min="47" max="47" width="12.6640625" customWidth="1"/>
    <col min="48" max="50" width="12.6640625" hidden="1" customWidth="1"/>
    <col min="51" max="51" width="3.6640625" customWidth="1"/>
  </cols>
  <sheetData>
    <row r="1" spans="3:50" ht="23.7" customHeight="1" x14ac:dyDescent="0.25"/>
    <row r="2" spans="3:50" ht="84" customHeight="1" x14ac:dyDescent="0.25">
      <c r="C2" s="737" t="s">
        <v>91</v>
      </c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738"/>
      <c r="AP2" s="738"/>
      <c r="AQ2" s="738"/>
      <c r="AR2" s="738"/>
      <c r="AS2" s="738"/>
      <c r="AT2" s="738"/>
      <c r="AU2" s="738"/>
      <c r="AV2" s="252"/>
      <c r="AW2" s="252"/>
      <c r="AX2" s="252"/>
    </row>
    <row r="3" spans="3:50" ht="28.2" customHeight="1" thickBot="1" x14ac:dyDescent="0.3">
      <c r="C3" s="739" t="s">
        <v>408</v>
      </c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  <c r="X3" s="739"/>
      <c r="Y3" s="739"/>
      <c r="Z3" s="739"/>
      <c r="AA3" s="739"/>
      <c r="AB3" s="739"/>
      <c r="AC3" s="739"/>
      <c r="AD3" s="739"/>
      <c r="AE3" s="739"/>
      <c r="AF3" s="739"/>
      <c r="AG3" s="739"/>
      <c r="AH3" s="739"/>
      <c r="AI3" s="739"/>
      <c r="AJ3" s="739"/>
      <c r="AK3" s="739"/>
      <c r="AL3" s="739"/>
      <c r="AM3" s="739"/>
      <c r="AN3" s="739"/>
      <c r="AO3" s="739"/>
      <c r="AP3" s="739"/>
      <c r="AQ3" s="739"/>
      <c r="AR3" s="739"/>
      <c r="AS3" s="739"/>
      <c r="AT3" s="739"/>
      <c r="AU3" s="739"/>
      <c r="AV3" s="253"/>
      <c r="AW3" s="253"/>
      <c r="AX3" s="253"/>
    </row>
    <row r="4" spans="3:50" s="257" customFormat="1" ht="18" customHeight="1" thickBot="1" x14ac:dyDescent="0.3">
      <c r="C4" s="740" t="s">
        <v>92</v>
      </c>
      <c r="D4" s="734" t="s">
        <v>0</v>
      </c>
      <c r="E4" s="735"/>
      <c r="F4" s="736"/>
      <c r="G4" s="734" t="s">
        <v>1</v>
      </c>
      <c r="H4" s="735"/>
      <c r="I4" s="736"/>
      <c r="J4" s="734" t="s">
        <v>2</v>
      </c>
      <c r="K4" s="735"/>
      <c r="L4" s="736"/>
      <c r="M4" s="734" t="s">
        <v>3</v>
      </c>
      <c r="N4" s="735"/>
      <c r="O4" s="736"/>
      <c r="P4" s="734" t="s">
        <v>4</v>
      </c>
      <c r="Q4" s="735"/>
      <c r="R4" s="736"/>
      <c r="S4" s="734" t="s">
        <v>5</v>
      </c>
      <c r="T4" s="735"/>
      <c r="U4" s="736"/>
      <c r="V4" s="734" t="s">
        <v>6</v>
      </c>
      <c r="W4" s="735"/>
      <c r="X4" s="736"/>
      <c r="Y4" s="734" t="s">
        <v>7</v>
      </c>
      <c r="Z4" s="735"/>
      <c r="AA4" s="736"/>
      <c r="AB4" s="734" t="s">
        <v>8</v>
      </c>
      <c r="AC4" s="735"/>
      <c r="AD4" s="736"/>
      <c r="AE4" s="734" t="s">
        <v>9</v>
      </c>
      <c r="AF4" s="735"/>
      <c r="AG4" s="736"/>
      <c r="AH4" s="734" t="s">
        <v>10</v>
      </c>
      <c r="AI4" s="735"/>
      <c r="AJ4" s="736"/>
      <c r="AK4" s="734" t="s">
        <v>11</v>
      </c>
      <c r="AL4" s="735"/>
      <c r="AM4" s="736"/>
      <c r="AN4" s="734" t="s">
        <v>93</v>
      </c>
      <c r="AO4" s="735"/>
      <c r="AP4" s="735"/>
      <c r="AQ4" s="735"/>
      <c r="AR4" s="735"/>
      <c r="AS4" s="736"/>
      <c r="AT4" s="254"/>
      <c r="AU4" s="255" t="s">
        <v>94</v>
      </c>
      <c r="AV4" s="256"/>
      <c r="AW4" s="256"/>
      <c r="AX4" s="256"/>
    </row>
    <row r="5" spans="3:50" s="265" customFormat="1" ht="94.2" customHeight="1" thickBot="1" x14ac:dyDescent="0.3">
      <c r="C5" s="741"/>
      <c r="D5" s="258" t="s">
        <v>16</v>
      </c>
      <c r="E5" s="259" t="s">
        <v>17</v>
      </c>
      <c r="F5" s="260" t="s">
        <v>18</v>
      </c>
      <c r="G5" s="258" t="s">
        <v>16</v>
      </c>
      <c r="H5" s="259" t="s">
        <v>17</v>
      </c>
      <c r="I5" s="260" t="s">
        <v>18</v>
      </c>
      <c r="J5" s="258" t="s">
        <v>16</v>
      </c>
      <c r="K5" s="259" t="s">
        <v>17</v>
      </c>
      <c r="L5" s="260" t="s">
        <v>18</v>
      </c>
      <c r="M5" s="258" t="s">
        <v>16</v>
      </c>
      <c r="N5" s="259" t="s">
        <v>17</v>
      </c>
      <c r="O5" s="260" t="s">
        <v>18</v>
      </c>
      <c r="P5" s="258" t="s">
        <v>16</v>
      </c>
      <c r="Q5" s="259" t="s">
        <v>17</v>
      </c>
      <c r="R5" s="260" t="s">
        <v>18</v>
      </c>
      <c r="S5" s="258" t="s">
        <v>16</v>
      </c>
      <c r="T5" s="259" t="s">
        <v>17</v>
      </c>
      <c r="U5" s="260" t="s">
        <v>18</v>
      </c>
      <c r="V5" s="258" t="s">
        <v>16</v>
      </c>
      <c r="W5" s="259" t="s">
        <v>17</v>
      </c>
      <c r="X5" s="260" t="s">
        <v>18</v>
      </c>
      <c r="Y5" s="258" t="s">
        <v>16</v>
      </c>
      <c r="Z5" s="259" t="s">
        <v>17</v>
      </c>
      <c r="AA5" s="260" t="s">
        <v>18</v>
      </c>
      <c r="AB5" s="258" t="s">
        <v>16</v>
      </c>
      <c r="AC5" s="259" t="s">
        <v>17</v>
      </c>
      <c r="AD5" s="260" t="s">
        <v>18</v>
      </c>
      <c r="AE5" s="258" t="s">
        <v>16</v>
      </c>
      <c r="AF5" s="259" t="s">
        <v>17</v>
      </c>
      <c r="AG5" s="260" t="s">
        <v>18</v>
      </c>
      <c r="AH5" s="258" t="s">
        <v>16</v>
      </c>
      <c r="AI5" s="259" t="s">
        <v>17</v>
      </c>
      <c r="AJ5" s="260" t="s">
        <v>18</v>
      </c>
      <c r="AK5" s="261" t="s">
        <v>16</v>
      </c>
      <c r="AL5" s="259" t="s">
        <v>17</v>
      </c>
      <c r="AM5" s="260" t="s">
        <v>18</v>
      </c>
      <c r="AN5" s="742" t="s">
        <v>16</v>
      </c>
      <c r="AO5" s="743"/>
      <c r="AP5" s="744" t="s">
        <v>17</v>
      </c>
      <c r="AQ5" s="745"/>
      <c r="AR5" s="746" t="s">
        <v>18</v>
      </c>
      <c r="AS5" s="747"/>
      <c r="AT5" s="262" t="s">
        <v>95</v>
      </c>
      <c r="AU5" s="521" t="s">
        <v>391</v>
      </c>
      <c r="AV5" s="263"/>
      <c r="AW5" s="264" t="s">
        <v>96</v>
      </c>
      <c r="AX5" s="264" t="s">
        <v>97</v>
      </c>
    </row>
    <row r="6" spans="3:50" ht="20.399999999999999" customHeight="1" thickBot="1" x14ac:dyDescent="0.3">
      <c r="C6" s="266" t="s">
        <v>98</v>
      </c>
      <c r="D6" s="267">
        <v>37</v>
      </c>
      <c r="E6" s="268">
        <v>9</v>
      </c>
      <c r="F6" s="269">
        <v>25</v>
      </c>
      <c r="G6" s="267">
        <v>46</v>
      </c>
      <c r="H6" s="268">
        <v>13</v>
      </c>
      <c r="I6" s="269">
        <v>26</v>
      </c>
      <c r="J6" s="267">
        <v>43</v>
      </c>
      <c r="K6" s="268">
        <v>14</v>
      </c>
      <c r="L6" s="269">
        <v>47</v>
      </c>
      <c r="M6" s="267">
        <v>44</v>
      </c>
      <c r="N6" s="270">
        <v>10</v>
      </c>
      <c r="O6" s="271">
        <v>20</v>
      </c>
      <c r="P6" s="267">
        <v>43</v>
      </c>
      <c r="Q6" s="270">
        <v>9</v>
      </c>
      <c r="R6" s="271">
        <v>31</v>
      </c>
      <c r="S6" s="267">
        <v>53</v>
      </c>
      <c r="T6" s="270">
        <v>26</v>
      </c>
      <c r="U6" s="271">
        <v>40</v>
      </c>
      <c r="V6" s="267">
        <v>44</v>
      </c>
      <c r="W6" s="270">
        <v>7</v>
      </c>
      <c r="X6" s="271">
        <v>21</v>
      </c>
      <c r="Y6" s="267">
        <v>45</v>
      </c>
      <c r="Z6" s="272">
        <v>16</v>
      </c>
      <c r="AA6" s="271">
        <v>37</v>
      </c>
      <c r="AB6" s="267">
        <v>40</v>
      </c>
      <c r="AC6" s="272">
        <v>8</v>
      </c>
      <c r="AD6" s="271">
        <v>39</v>
      </c>
      <c r="AE6" s="267">
        <v>52</v>
      </c>
      <c r="AF6" s="272">
        <v>17</v>
      </c>
      <c r="AG6" s="273">
        <v>31</v>
      </c>
      <c r="AH6" s="267">
        <v>46</v>
      </c>
      <c r="AI6" s="272">
        <v>19</v>
      </c>
      <c r="AJ6" s="273">
        <v>31</v>
      </c>
      <c r="AK6" s="267">
        <v>28</v>
      </c>
      <c r="AL6" s="272">
        <v>12</v>
      </c>
      <c r="AM6" s="273">
        <v>18</v>
      </c>
      <c r="AN6" s="511">
        <f>D6+G6+J6+M6+P6+S6+V6+Y6+AB6+AE6+AH6+AK6</f>
        <v>521</v>
      </c>
      <c r="AO6" s="512">
        <f>AN6/AT6</f>
        <v>0.4976122254059217</v>
      </c>
      <c r="AP6" s="513">
        <f t="shared" ref="AP6:AP17" si="0">E6+H6+K6+N6+Q6+T6+W6+Z6+AC6+AF6+AI6+AL6</f>
        <v>160</v>
      </c>
      <c r="AQ6" s="514">
        <f>AP6/AT6</f>
        <v>0.15281757402101243</v>
      </c>
      <c r="AR6" s="515">
        <f t="shared" ref="AR6:AR17" si="1">F6+I6+L6+O6+R6+U6+X6+AA6+AD6+AG6+AJ6+AM6</f>
        <v>366</v>
      </c>
      <c r="AS6" s="516">
        <f>AR6/AT6</f>
        <v>0.34957020057306593</v>
      </c>
      <c r="AT6" s="517">
        <f t="shared" ref="AT6:AT17" si="2">SUM(D6:AM6)</f>
        <v>1047</v>
      </c>
      <c r="AU6" s="518">
        <f t="shared" ref="AU6:AU18" si="3">AT6/totalvictim</f>
        <v>0.26339622641509436</v>
      </c>
      <c r="AV6" s="275"/>
      <c r="AW6" s="276">
        <f>AT6+AT9</f>
        <v>1122</v>
      </c>
      <c r="AX6" s="276">
        <f>AT7+AT10</f>
        <v>1515</v>
      </c>
    </row>
    <row r="7" spans="3:50" ht="20.399999999999999" customHeight="1" thickBot="1" x14ac:dyDescent="0.3">
      <c r="C7" s="277" t="s">
        <v>99</v>
      </c>
      <c r="D7" s="278">
        <v>21</v>
      </c>
      <c r="E7" s="279">
        <v>14</v>
      </c>
      <c r="F7" s="280">
        <v>32</v>
      </c>
      <c r="G7" s="278">
        <v>42</v>
      </c>
      <c r="H7" s="279">
        <v>38</v>
      </c>
      <c r="I7" s="280">
        <v>24</v>
      </c>
      <c r="J7" s="278">
        <v>60</v>
      </c>
      <c r="K7" s="279">
        <v>25</v>
      </c>
      <c r="L7" s="280">
        <v>51</v>
      </c>
      <c r="M7" s="278">
        <v>43</v>
      </c>
      <c r="N7" s="281">
        <v>22</v>
      </c>
      <c r="O7" s="282">
        <v>33</v>
      </c>
      <c r="P7" s="278">
        <v>58</v>
      </c>
      <c r="Q7" s="281">
        <v>28</v>
      </c>
      <c r="R7" s="282">
        <v>41</v>
      </c>
      <c r="S7" s="278">
        <v>74</v>
      </c>
      <c r="T7" s="281">
        <v>31</v>
      </c>
      <c r="U7" s="282">
        <v>45</v>
      </c>
      <c r="V7" s="278">
        <v>47</v>
      </c>
      <c r="W7" s="281">
        <v>17</v>
      </c>
      <c r="X7" s="282">
        <v>31</v>
      </c>
      <c r="Y7" s="278">
        <v>99</v>
      </c>
      <c r="Z7" s="283">
        <v>16</v>
      </c>
      <c r="AA7" s="282">
        <v>33</v>
      </c>
      <c r="AB7" s="278">
        <v>50</v>
      </c>
      <c r="AC7" s="283">
        <v>38</v>
      </c>
      <c r="AD7" s="282">
        <v>30</v>
      </c>
      <c r="AE7" s="278">
        <v>76</v>
      </c>
      <c r="AF7" s="283">
        <v>22</v>
      </c>
      <c r="AG7" s="284">
        <v>29</v>
      </c>
      <c r="AH7" s="278">
        <v>61</v>
      </c>
      <c r="AI7" s="283">
        <v>22</v>
      </c>
      <c r="AJ7" s="284">
        <v>33</v>
      </c>
      <c r="AK7" s="278">
        <v>41</v>
      </c>
      <c r="AL7" s="283">
        <v>20</v>
      </c>
      <c r="AM7" s="284">
        <v>24</v>
      </c>
      <c r="AN7" s="511">
        <f t="shared" ref="AN7:AN17" si="4">D7+G7+J7+M7+P7+S7+V7+Y7+AB7+AE7+AH7+AK7</f>
        <v>672</v>
      </c>
      <c r="AO7" s="512">
        <f t="shared" ref="AO7:AO17" si="5">AN7/AT7</f>
        <v>0.49015317286652077</v>
      </c>
      <c r="AP7" s="513">
        <f t="shared" si="0"/>
        <v>293</v>
      </c>
      <c r="AQ7" s="514">
        <f t="shared" ref="AQ7:AQ17" si="6">AP7/AT7</f>
        <v>0.21371261852662291</v>
      </c>
      <c r="AR7" s="515">
        <f t="shared" si="1"/>
        <v>406</v>
      </c>
      <c r="AS7" s="516">
        <f t="shared" ref="AS7:AS17" si="7">AR7/AT7</f>
        <v>0.2961342086068563</v>
      </c>
      <c r="AT7" s="517">
        <f t="shared" si="2"/>
        <v>1371</v>
      </c>
      <c r="AU7" s="518">
        <f t="shared" si="3"/>
        <v>0.34490566037735848</v>
      </c>
      <c r="AV7" s="275"/>
      <c r="AW7" s="285">
        <f>AT10*0.33</f>
        <v>47.52</v>
      </c>
      <c r="AX7" s="285">
        <f>AT10*0.67</f>
        <v>96.48</v>
      </c>
    </row>
    <row r="8" spans="3:50" ht="20.399999999999999" customHeight="1" thickBot="1" x14ac:dyDescent="0.3">
      <c r="C8" s="286" t="s">
        <v>100</v>
      </c>
      <c r="D8" s="278">
        <v>0</v>
      </c>
      <c r="E8" s="279">
        <v>0</v>
      </c>
      <c r="F8" s="280">
        <v>0</v>
      </c>
      <c r="G8" s="278">
        <v>0</v>
      </c>
      <c r="H8" s="279">
        <v>0</v>
      </c>
      <c r="I8" s="280">
        <v>0</v>
      </c>
      <c r="J8" s="278">
        <v>0</v>
      </c>
      <c r="K8" s="279">
        <v>0</v>
      </c>
      <c r="L8" s="280">
        <v>0</v>
      </c>
      <c r="M8" s="278">
        <v>0</v>
      </c>
      <c r="N8" s="281">
        <v>0</v>
      </c>
      <c r="O8" s="282">
        <v>0</v>
      </c>
      <c r="P8" s="278">
        <v>0</v>
      </c>
      <c r="Q8" s="281">
        <v>0</v>
      </c>
      <c r="R8" s="282">
        <v>0</v>
      </c>
      <c r="S8" s="278">
        <v>0</v>
      </c>
      <c r="T8" s="281">
        <v>0</v>
      </c>
      <c r="U8" s="282">
        <v>0</v>
      </c>
      <c r="V8" s="278">
        <v>0</v>
      </c>
      <c r="W8" s="281">
        <v>0</v>
      </c>
      <c r="X8" s="282">
        <v>0</v>
      </c>
      <c r="Y8" s="278">
        <v>0</v>
      </c>
      <c r="Z8" s="283">
        <v>0</v>
      </c>
      <c r="AA8" s="282">
        <v>0</v>
      </c>
      <c r="AB8" s="278">
        <v>0</v>
      </c>
      <c r="AC8" s="283">
        <v>0</v>
      </c>
      <c r="AD8" s="282">
        <v>0</v>
      </c>
      <c r="AE8" s="278">
        <v>0</v>
      </c>
      <c r="AF8" s="283">
        <v>0</v>
      </c>
      <c r="AG8" s="284">
        <v>0</v>
      </c>
      <c r="AH8" s="278">
        <v>0</v>
      </c>
      <c r="AI8" s="283">
        <v>0</v>
      </c>
      <c r="AJ8" s="284">
        <v>0</v>
      </c>
      <c r="AK8" s="278">
        <v>0</v>
      </c>
      <c r="AL8" s="283">
        <v>0</v>
      </c>
      <c r="AM8" s="284">
        <v>0</v>
      </c>
      <c r="AN8" s="511">
        <f t="shared" si="4"/>
        <v>0</v>
      </c>
      <c r="AO8" s="512">
        <v>0</v>
      </c>
      <c r="AP8" s="513">
        <f t="shared" si="0"/>
        <v>0</v>
      </c>
      <c r="AQ8" s="514">
        <v>0</v>
      </c>
      <c r="AR8" s="515">
        <f t="shared" si="1"/>
        <v>0</v>
      </c>
      <c r="AS8" s="516">
        <v>0</v>
      </c>
      <c r="AT8" s="517">
        <f t="shared" si="2"/>
        <v>0</v>
      </c>
      <c r="AU8" s="518">
        <f t="shared" si="3"/>
        <v>0</v>
      </c>
      <c r="AV8" s="275"/>
      <c r="AW8" s="285">
        <v>0</v>
      </c>
      <c r="AX8" s="285">
        <v>0</v>
      </c>
    </row>
    <row r="9" spans="3:50" ht="20.399999999999999" customHeight="1" thickBot="1" x14ac:dyDescent="0.3">
      <c r="C9" s="287" t="s">
        <v>101</v>
      </c>
      <c r="D9" s="278">
        <v>0</v>
      </c>
      <c r="E9" s="279">
        <v>3</v>
      </c>
      <c r="F9" s="280">
        <v>2</v>
      </c>
      <c r="G9" s="278">
        <v>4</v>
      </c>
      <c r="H9" s="279">
        <v>2</v>
      </c>
      <c r="I9" s="280">
        <v>2</v>
      </c>
      <c r="J9" s="278">
        <v>4</v>
      </c>
      <c r="K9" s="279">
        <v>0</v>
      </c>
      <c r="L9" s="280">
        <v>1</v>
      </c>
      <c r="M9" s="278">
        <v>4</v>
      </c>
      <c r="N9" s="281">
        <v>1</v>
      </c>
      <c r="O9" s="282">
        <v>0</v>
      </c>
      <c r="P9" s="278">
        <v>8</v>
      </c>
      <c r="Q9" s="281">
        <v>1</v>
      </c>
      <c r="R9" s="282">
        <v>0</v>
      </c>
      <c r="S9" s="278">
        <v>1</v>
      </c>
      <c r="T9" s="281">
        <v>0</v>
      </c>
      <c r="U9" s="282">
        <v>0</v>
      </c>
      <c r="V9" s="278">
        <v>4</v>
      </c>
      <c r="W9" s="281">
        <v>3</v>
      </c>
      <c r="X9" s="282">
        <v>2</v>
      </c>
      <c r="Y9" s="278">
        <v>3</v>
      </c>
      <c r="Z9" s="283">
        <v>0</v>
      </c>
      <c r="AA9" s="282">
        <v>5</v>
      </c>
      <c r="AB9" s="278">
        <v>3</v>
      </c>
      <c r="AC9" s="283">
        <v>1</v>
      </c>
      <c r="AD9" s="282">
        <v>3</v>
      </c>
      <c r="AE9" s="278">
        <v>1</v>
      </c>
      <c r="AF9" s="283">
        <v>2</v>
      </c>
      <c r="AG9" s="284">
        <v>7</v>
      </c>
      <c r="AH9" s="278">
        <v>4</v>
      </c>
      <c r="AI9" s="283">
        <v>3</v>
      </c>
      <c r="AJ9" s="284">
        <v>0</v>
      </c>
      <c r="AK9" s="278">
        <v>0</v>
      </c>
      <c r="AL9" s="283">
        <v>1</v>
      </c>
      <c r="AM9" s="284">
        <v>0</v>
      </c>
      <c r="AN9" s="511">
        <f t="shared" si="4"/>
        <v>36</v>
      </c>
      <c r="AO9" s="512">
        <f t="shared" si="5"/>
        <v>0.48</v>
      </c>
      <c r="AP9" s="513">
        <f t="shared" si="0"/>
        <v>17</v>
      </c>
      <c r="AQ9" s="514">
        <f t="shared" si="6"/>
        <v>0.22666666666666666</v>
      </c>
      <c r="AR9" s="515">
        <f t="shared" si="1"/>
        <v>22</v>
      </c>
      <c r="AS9" s="516">
        <f t="shared" si="7"/>
        <v>0.29333333333333333</v>
      </c>
      <c r="AT9" s="517">
        <f t="shared" si="2"/>
        <v>75</v>
      </c>
      <c r="AU9" s="518">
        <f t="shared" si="3"/>
        <v>1.8867924528301886E-2</v>
      </c>
      <c r="AV9" s="275"/>
      <c r="AW9" s="288">
        <f>AT17*0.48</f>
        <v>57.12</v>
      </c>
      <c r="AX9" s="288">
        <f>AT17*0.52</f>
        <v>61.88</v>
      </c>
    </row>
    <row r="10" spans="3:50" ht="20.399999999999999" customHeight="1" thickBot="1" x14ac:dyDescent="0.3">
      <c r="C10" s="287" t="s">
        <v>102</v>
      </c>
      <c r="D10" s="278">
        <v>8</v>
      </c>
      <c r="E10" s="279">
        <v>3</v>
      </c>
      <c r="F10" s="280">
        <v>4</v>
      </c>
      <c r="G10" s="278">
        <v>3</v>
      </c>
      <c r="H10" s="279">
        <v>5</v>
      </c>
      <c r="I10" s="280">
        <v>6</v>
      </c>
      <c r="J10" s="278">
        <v>9</v>
      </c>
      <c r="K10" s="279">
        <v>1</v>
      </c>
      <c r="L10" s="280">
        <v>5</v>
      </c>
      <c r="M10" s="278">
        <v>5</v>
      </c>
      <c r="N10" s="281">
        <v>3</v>
      </c>
      <c r="O10" s="282">
        <v>3</v>
      </c>
      <c r="P10" s="278">
        <v>4</v>
      </c>
      <c r="Q10" s="281">
        <v>1</v>
      </c>
      <c r="R10" s="282">
        <v>5</v>
      </c>
      <c r="S10" s="278">
        <v>5</v>
      </c>
      <c r="T10" s="281">
        <v>2</v>
      </c>
      <c r="U10" s="282">
        <v>3</v>
      </c>
      <c r="V10" s="278">
        <v>4</v>
      </c>
      <c r="W10" s="281">
        <v>0</v>
      </c>
      <c r="X10" s="282">
        <v>2</v>
      </c>
      <c r="Y10" s="278">
        <v>8</v>
      </c>
      <c r="Z10" s="283">
        <v>4</v>
      </c>
      <c r="AA10" s="282">
        <v>10</v>
      </c>
      <c r="AB10" s="278">
        <v>3</v>
      </c>
      <c r="AC10" s="283">
        <v>5</v>
      </c>
      <c r="AD10" s="282">
        <v>6</v>
      </c>
      <c r="AE10" s="278">
        <v>3</v>
      </c>
      <c r="AF10" s="283">
        <v>5</v>
      </c>
      <c r="AG10" s="284">
        <v>5</v>
      </c>
      <c r="AH10" s="278">
        <v>4</v>
      </c>
      <c r="AI10" s="283">
        <v>2</v>
      </c>
      <c r="AJ10" s="284">
        <v>6</v>
      </c>
      <c r="AK10" s="278">
        <v>1</v>
      </c>
      <c r="AL10" s="283">
        <v>1</v>
      </c>
      <c r="AM10" s="284">
        <v>0</v>
      </c>
      <c r="AN10" s="511">
        <f t="shared" si="4"/>
        <v>57</v>
      </c>
      <c r="AO10" s="512">
        <f t="shared" si="5"/>
        <v>0.39583333333333331</v>
      </c>
      <c r="AP10" s="513">
        <f t="shared" si="0"/>
        <v>32</v>
      </c>
      <c r="AQ10" s="514">
        <f t="shared" si="6"/>
        <v>0.22222222222222221</v>
      </c>
      <c r="AR10" s="515">
        <f t="shared" si="1"/>
        <v>55</v>
      </c>
      <c r="AS10" s="516">
        <f t="shared" si="7"/>
        <v>0.38194444444444442</v>
      </c>
      <c r="AT10" s="517">
        <f t="shared" si="2"/>
        <v>144</v>
      </c>
      <c r="AU10" s="518">
        <f t="shared" si="3"/>
        <v>3.6226415094339624E-2</v>
      </c>
      <c r="AV10" s="275"/>
      <c r="AW10" s="274">
        <f>SUM(AW6:AW9)</f>
        <v>1226.6399999999999</v>
      </c>
      <c r="AX10" s="274">
        <f>SUM(AX6:AX9)</f>
        <v>1673.3600000000001</v>
      </c>
    </row>
    <row r="11" spans="3:50" ht="20.399999999999999" customHeight="1" thickBot="1" x14ac:dyDescent="0.3">
      <c r="C11" s="287" t="s">
        <v>103</v>
      </c>
      <c r="D11" s="278">
        <v>3</v>
      </c>
      <c r="E11" s="279">
        <v>0</v>
      </c>
      <c r="F11" s="280">
        <v>5</v>
      </c>
      <c r="G11" s="278">
        <v>11</v>
      </c>
      <c r="H11" s="279">
        <v>2</v>
      </c>
      <c r="I11" s="280">
        <v>0</v>
      </c>
      <c r="J11" s="278">
        <v>10</v>
      </c>
      <c r="K11" s="279">
        <v>2</v>
      </c>
      <c r="L11" s="280">
        <v>3</v>
      </c>
      <c r="M11" s="278">
        <v>6</v>
      </c>
      <c r="N11" s="281">
        <v>1</v>
      </c>
      <c r="O11" s="282">
        <v>1</v>
      </c>
      <c r="P11" s="278">
        <v>8</v>
      </c>
      <c r="Q11" s="281">
        <v>1</v>
      </c>
      <c r="R11" s="282">
        <v>1</v>
      </c>
      <c r="S11" s="278">
        <v>6</v>
      </c>
      <c r="T11" s="281">
        <v>1</v>
      </c>
      <c r="U11" s="282">
        <v>8</v>
      </c>
      <c r="V11" s="278">
        <v>1</v>
      </c>
      <c r="W11" s="281">
        <v>0</v>
      </c>
      <c r="X11" s="282">
        <v>3</v>
      </c>
      <c r="Y11" s="278">
        <v>6</v>
      </c>
      <c r="Z11" s="283">
        <v>1</v>
      </c>
      <c r="AA11" s="282">
        <v>0</v>
      </c>
      <c r="AB11" s="278">
        <v>2</v>
      </c>
      <c r="AC11" s="283">
        <v>1</v>
      </c>
      <c r="AD11" s="282">
        <v>6</v>
      </c>
      <c r="AE11" s="278">
        <v>3</v>
      </c>
      <c r="AF11" s="283">
        <v>7</v>
      </c>
      <c r="AG11" s="284">
        <v>3</v>
      </c>
      <c r="AH11" s="278">
        <v>7</v>
      </c>
      <c r="AI11" s="283">
        <v>2</v>
      </c>
      <c r="AJ11" s="284">
        <v>0</v>
      </c>
      <c r="AK11" s="278">
        <v>13</v>
      </c>
      <c r="AL11" s="283">
        <v>3</v>
      </c>
      <c r="AM11" s="284">
        <v>7</v>
      </c>
      <c r="AN11" s="511">
        <f t="shared" si="4"/>
        <v>76</v>
      </c>
      <c r="AO11" s="512">
        <f t="shared" si="5"/>
        <v>0.56716417910447758</v>
      </c>
      <c r="AP11" s="513">
        <f t="shared" si="0"/>
        <v>21</v>
      </c>
      <c r="AQ11" s="514">
        <f t="shared" si="6"/>
        <v>0.15671641791044777</v>
      </c>
      <c r="AR11" s="515">
        <f t="shared" si="1"/>
        <v>37</v>
      </c>
      <c r="AS11" s="516">
        <f t="shared" si="7"/>
        <v>0.27611940298507465</v>
      </c>
      <c r="AT11" s="517">
        <f t="shared" si="2"/>
        <v>134</v>
      </c>
      <c r="AU11" s="518">
        <f t="shared" si="3"/>
        <v>3.3710691823899373E-2</v>
      </c>
      <c r="AV11" s="275"/>
      <c r="AW11" s="748">
        <f>AX10+AW10</f>
        <v>2900</v>
      </c>
      <c r="AX11" s="748"/>
    </row>
    <row r="12" spans="3:50" ht="20.399999999999999" customHeight="1" thickBot="1" x14ac:dyDescent="0.3">
      <c r="C12" s="289" t="s">
        <v>104</v>
      </c>
      <c r="D12" s="278">
        <v>0</v>
      </c>
      <c r="E12" s="279">
        <v>0</v>
      </c>
      <c r="F12" s="280">
        <v>0</v>
      </c>
      <c r="G12" s="278">
        <v>2</v>
      </c>
      <c r="H12" s="279">
        <v>0</v>
      </c>
      <c r="I12" s="280">
        <v>0</v>
      </c>
      <c r="J12" s="278">
        <v>0</v>
      </c>
      <c r="K12" s="279">
        <v>0</v>
      </c>
      <c r="L12" s="280">
        <v>0</v>
      </c>
      <c r="M12" s="278">
        <v>0</v>
      </c>
      <c r="N12" s="281">
        <v>0</v>
      </c>
      <c r="O12" s="282">
        <v>0</v>
      </c>
      <c r="P12" s="278">
        <v>0</v>
      </c>
      <c r="Q12" s="281">
        <v>0</v>
      </c>
      <c r="R12" s="282">
        <v>0</v>
      </c>
      <c r="S12" s="278">
        <v>0</v>
      </c>
      <c r="T12" s="281">
        <v>0</v>
      </c>
      <c r="U12" s="282">
        <v>0</v>
      </c>
      <c r="V12" s="278">
        <v>0</v>
      </c>
      <c r="W12" s="281">
        <v>0</v>
      </c>
      <c r="X12" s="282">
        <v>0</v>
      </c>
      <c r="Y12" s="278">
        <v>11</v>
      </c>
      <c r="Z12" s="283">
        <v>0</v>
      </c>
      <c r="AA12" s="282">
        <v>0</v>
      </c>
      <c r="AB12" s="278">
        <v>2</v>
      </c>
      <c r="AC12" s="283">
        <v>0</v>
      </c>
      <c r="AD12" s="282">
        <v>0</v>
      </c>
      <c r="AE12" s="278">
        <v>2</v>
      </c>
      <c r="AF12" s="283">
        <v>1</v>
      </c>
      <c r="AG12" s="284">
        <v>0</v>
      </c>
      <c r="AH12" s="278">
        <v>0</v>
      </c>
      <c r="AI12" s="283">
        <v>0</v>
      </c>
      <c r="AJ12" s="284">
        <v>0</v>
      </c>
      <c r="AK12" s="278">
        <v>1</v>
      </c>
      <c r="AL12" s="283">
        <v>0</v>
      </c>
      <c r="AM12" s="284">
        <v>0</v>
      </c>
      <c r="AN12" s="511">
        <f t="shared" si="4"/>
        <v>18</v>
      </c>
      <c r="AO12" s="512">
        <f t="shared" si="5"/>
        <v>0.94736842105263153</v>
      </c>
      <c r="AP12" s="513">
        <f t="shared" si="0"/>
        <v>1</v>
      </c>
      <c r="AQ12" s="514">
        <f t="shared" si="6"/>
        <v>5.2631578947368418E-2</v>
      </c>
      <c r="AR12" s="515">
        <f t="shared" si="1"/>
        <v>0</v>
      </c>
      <c r="AS12" s="516">
        <f t="shared" si="7"/>
        <v>0</v>
      </c>
      <c r="AT12" s="517">
        <f t="shared" si="2"/>
        <v>19</v>
      </c>
      <c r="AU12" s="518">
        <f t="shared" si="3"/>
        <v>4.779874213836478E-3</v>
      </c>
      <c r="AV12" s="275"/>
      <c r="AW12" s="290">
        <f>AW10/(AX10+AW10)</f>
        <v>0.42297931034482755</v>
      </c>
      <c r="AX12" s="290">
        <f>AX10/(AW10+AX10)</f>
        <v>0.5770206896551725</v>
      </c>
    </row>
    <row r="13" spans="3:50" ht="20.399999999999999" customHeight="1" thickBot="1" x14ac:dyDescent="0.3">
      <c r="C13" s="287" t="s">
        <v>105</v>
      </c>
      <c r="D13" s="278">
        <v>8</v>
      </c>
      <c r="E13" s="279">
        <v>2</v>
      </c>
      <c r="F13" s="280">
        <v>2</v>
      </c>
      <c r="G13" s="278">
        <v>6</v>
      </c>
      <c r="H13" s="279">
        <v>2</v>
      </c>
      <c r="I13" s="280">
        <v>1</v>
      </c>
      <c r="J13" s="278">
        <v>17</v>
      </c>
      <c r="K13" s="279">
        <v>0</v>
      </c>
      <c r="L13" s="280">
        <v>3</v>
      </c>
      <c r="M13" s="278">
        <v>16</v>
      </c>
      <c r="N13" s="281">
        <v>2</v>
      </c>
      <c r="O13" s="282">
        <v>4</v>
      </c>
      <c r="P13" s="278">
        <v>7</v>
      </c>
      <c r="Q13" s="281">
        <v>3</v>
      </c>
      <c r="R13" s="282">
        <v>4</v>
      </c>
      <c r="S13" s="278">
        <v>14</v>
      </c>
      <c r="T13" s="281">
        <v>5</v>
      </c>
      <c r="U13" s="282">
        <v>2</v>
      </c>
      <c r="V13" s="278">
        <v>21</v>
      </c>
      <c r="W13" s="281">
        <v>2</v>
      </c>
      <c r="X13" s="282">
        <v>0</v>
      </c>
      <c r="Y13" s="278">
        <v>17</v>
      </c>
      <c r="Z13" s="283">
        <v>5</v>
      </c>
      <c r="AA13" s="282">
        <v>3</v>
      </c>
      <c r="AB13" s="278">
        <v>8</v>
      </c>
      <c r="AC13" s="283">
        <v>2</v>
      </c>
      <c r="AD13" s="282">
        <v>2</v>
      </c>
      <c r="AE13" s="278">
        <v>9</v>
      </c>
      <c r="AF13" s="283">
        <v>0</v>
      </c>
      <c r="AG13" s="284">
        <v>4</v>
      </c>
      <c r="AH13" s="278">
        <v>13</v>
      </c>
      <c r="AI13" s="283">
        <v>1</v>
      </c>
      <c r="AJ13" s="284">
        <v>1</v>
      </c>
      <c r="AK13" s="278">
        <v>13</v>
      </c>
      <c r="AL13" s="283">
        <v>4</v>
      </c>
      <c r="AM13" s="284">
        <v>3</v>
      </c>
      <c r="AN13" s="511">
        <f t="shared" si="4"/>
        <v>149</v>
      </c>
      <c r="AO13" s="512">
        <f t="shared" si="5"/>
        <v>0.72330097087378642</v>
      </c>
      <c r="AP13" s="513">
        <f t="shared" si="0"/>
        <v>28</v>
      </c>
      <c r="AQ13" s="514">
        <f t="shared" si="6"/>
        <v>0.13592233009708737</v>
      </c>
      <c r="AR13" s="515">
        <f t="shared" si="1"/>
        <v>29</v>
      </c>
      <c r="AS13" s="516">
        <f t="shared" si="7"/>
        <v>0.14077669902912621</v>
      </c>
      <c r="AT13" s="517">
        <f t="shared" si="2"/>
        <v>206</v>
      </c>
      <c r="AU13" s="518">
        <f t="shared" si="3"/>
        <v>5.1823899371069182E-2</v>
      </c>
      <c r="AV13" s="275"/>
      <c r="AW13" s="275"/>
      <c r="AX13" s="275"/>
    </row>
    <row r="14" spans="3:50" ht="20.399999999999999" customHeight="1" thickBot="1" x14ac:dyDescent="0.3">
      <c r="C14" s="287" t="s">
        <v>106</v>
      </c>
      <c r="D14" s="278">
        <v>2</v>
      </c>
      <c r="E14" s="279">
        <v>0</v>
      </c>
      <c r="F14" s="280">
        <v>0</v>
      </c>
      <c r="G14" s="278">
        <v>1</v>
      </c>
      <c r="H14" s="279">
        <v>1</v>
      </c>
      <c r="I14" s="280">
        <v>0</v>
      </c>
      <c r="J14" s="278">
        <v>2</v>
      </c>
      <c r="K14" s="279">
        <v>2</v>
      </c>
      <c r="L14" s="280">
        <v>2</v>
      </c>
      <c r="M14" s="278">
        <v>2</v>
      </c>
      <c r="N14" s="281">
        <v>5</v>
      </c>
      <c r="O14" s="282">
        <v>0</v>
      </c>
      <c r="P14" s="278">
        <v>2</v>
      </c>
      <c r="Q14" s="281">
        <v>2</v>
      </c>
      <c r="R14" s="282">
        <v>0</v>
      </c>
      <c r="S14" s="278">
        <v>1</v>
      </c>
      <c r="T14" s="281">
        <v>2</v>
      </c>
      <c r="U14" s="282">
        <v>3</v>
      </c>
      <c r="V14" s="278">
        <v>1</v>
      </c>
      <c r="W14" s="281">
        <v>2</v>
      </c>
      <c r="X14" s="282">
        <v>1</v>
      </c>
      <c r="Y14" s="278">
        <v>3</v>
      </c>
      <c r="Z14" s="283">
        <v>3</v>
      </c>
      <c r="AA14" s="282">
        <v>0</v>
      </c>
      <c r="AB14" s="278">
        <v>8</v>
      </c>
      <c r="AC14" s="283">
        <v>1</v>
      </c>
      <c r="AD14" s="282">
        <v>2</v>
      </c>
      <c r="AE14" s="278">
        <v>1</v>
      </c>
      <c r="AF14" s="283">
        <v>0</v>
      </c>
      <c r="AG14" s="284">
        <v>2</v>
      </c>
      <c r="AH14" s="278">
        <v>0</v>
      </c>
      <c r="AI14" s="283">
        <v>3</v>
      </c>
      <c r="AJ14" s="284">
        <v>0</v>
      </c>
      <c r="AK14" s="278">
        <v>0</v>
      </c>
      <c r="AL14" s="283">
        <v>1</v>
      </c>
      <c r="AM14" s="284">
        <v>0</v>
      </c>
      <c r="AN14" s="511">
        <f t="shared" si="4"/>
        <v>23</v>
      </c>
      <c r="AO14" s="512">
        <f t="shared" si="5"/>
        <v>0.41818181818181815</v>
      </c>
      <c r="AP14" s="513">
        <f t="shared" si="0"/>
        <v>22</v>
      </c>
      <c r="AQ14" s="514">
        <f t="shared" si="6"/>
        <v>0.4</v>
      </c>
      <c r="AR14" s="515">
        <f t="shared" si="1"/>
        <v>10</v>
      </c>
      <c r="AS14" s="516">
        <f t="shared" si="7"/>
        <v>0.18181818181818182</v>
      </c>
      <c r="AT14" s="517">
        <f t="shared" si="2"/>
        <v>55</v>
      </c>
      <c r="AU14" s="518">
        <f t="shared" si="3"/>
        <v>1.3836477987421384E-2</v>
      </c>
      <c r="AV14" s="275"/>
      <c r="AW14" s="275"/>
      <c r="AX14" s="275">
        <f>AW11/totalvictim</f>
        <v>0.72955974842767291</v>
      </c>
    </row>
    <row r="15" spans="3:50" ht="20.399999999999999" customHeight="1" thickBot="1" x14ac:dyDescent="0.3">
      <c r="C15" s="291" t="s">
        <v>75</v>
      </c>
      <c r="D15" s="278">
        <v>26</v>
      </c>
      <c r="E15" s="279">
        <v>6</v>
      </c>
      <c r="F15" s="280">
        <v>8</v>
      </c>
      <c r="G15" s="278">
        <v>20</v>
      </c>
      <c r="H15" s="279">
        <v>19</v>
      </c>
      <c r="I15" s="280">
        <v>11</v>
      </c>
      <c r="J15" s="278">
        <v>26</v>
      </c>
      <c r="K15" s="279">
        <v>23</v>
      </c>
      <c r="L15" s="280">
        <v>4</v>
      </c>
      <c r="M15" s="278">
        <v>21</v>
      </c>
      <c r="N15" s="281">
        <v>7</v>
      </c>
      <c r="O15" s="282">
        <v>9</v>
      </c>
      <c r="P15" s="278">
        <v>22</v>
      </c>
      <c r="Q15" s="281">
        <v>14</v>
      </c>
      <c r="R15" s="282">
        <v>12</v>
      </c>
      <c r="S15" s="278">
        <v>28</v>
      </c>
      <c r="T15" s="281">
        <v>22</v>
      </c>
      <c r="U15" s="282">
        <v>16</v>
      </c>
      <c r="V15" s="278">
        <v>25</v>
      </c>
      <c r="W15" s="281">
        <v>11</v>
      </c>
      <c r="X15" s="282">
        <v>13</v>
      </c>
      <c r="Y15" s="278">
        <v>46</v>
      </c>
      <c r="Z15" s="283">
        <v>8</v>
      </c>
      <c r="AA15" s="282">
        <v>12</v>
      </c>
      <c r="AB15" s="278">
        <v>33</v>
      </c>
      <c r="AC15" s="283">
        <v>9</v>
      </c>
      <c r="AD15" s="282">
        <v>9</v>
      </c>
      <c r="AE15" s="278">
        <v>27</v>
      </c>
      <c r="AF15" s="283">
        <v>9</v>
      </c>
      <c r="AG15" s="284">
        <v>9</v>
      </c>
      <c r="AH15" s="278">
        <v>16</v>
      </c>
      <c r="AI15" s="283">
        <v>14</v>
      </c>
      <c r="AJ15" s="284">
        <v>12</v>
      </c>
      <c r="AK15" s="278">
        <v>18</v>
      </c>
      <c r="AL15" s="283">
        <v>13</v>
      </c>
      <c r="AM15" s="284">
        <v>4</v>
      </c>
      <c r="AN15" s="511">
        <f t="shared" si="4"/>
        <v>308</v>
      </c>
      <c r="AO15" s="512">
        <f t="shared" si="5"/>
        <v>0.52920962199312716</v>
      </c>
      <c r="AP15" s="513">
        <f t="shared" si="0"/>
        <v>155</v>
      </c>
      <c r="AQ15" s="514">
        <f t="shared" si="6"/>
        <v>0.26632302405498282</v>
      </c>
      <c r="AR15" s="515">
        <f t="shared" si="1"/>
        <v>119</v>
      </c>
      <c r="AS15" s="516">
        <f t="shared" si="7"/>
        <v>0.20446735395189003</v>
      </c>
      <c r="AT15" s="517">
        <f t="shared" si="2"/>
        <v>582</v>
      </c>
      <c r="AU15" s="518">
        <f t="shared" si="3"/>
        <v>0.14641509433962263</v>
      </c>
      <c r="AV15" s="275"/>
      <c r="AW15" s="275"/>
      <c r="AX15" s="275"/>
    </row>
    <row r="16" spans="3:50" ht="20.399999999999999" customHeight="1" thickBot="1" x14ac:dyDescent="0.3">
      <c r="C16" s="277" t="s">
        <v>107</v>
      </c>
      <c r="D16" s="292">
        <v>10</v>
      </c>
      <c r="E16" s="293">
        <v>2</v>
      </c>
      <c r="F16" s="294">
        <v>6</v>
      </c>
      <c r="G16" s="292">
        <v>6</v>
      </c>
      <c r="H16" s="293">
        <v>1</v>
      </c>
      <c r="I16" s="294">
        <v>2</v>
      </c>
      <c r="J16" s="278">
        <v>12</v>
      </c>
      <c r="K16" s="279">
        <v>9</v>
      </c>
      <c r="L16" s="280">
        <v>7</v>
      </c>
      <c r="M16" s="278">
        <v>10</v>
      </c>
      <c r="N16" s="281">
        <v>7</v>
      </c>
      <c r="O16" s="282">
        <v>12</v>
      </c>
      <c r="P16" s="278">
        <v>15</v>
      </c>
      <c r="Q16" s="281">
        <v>7</v>
      </c>
      <c r="R16" s="282">
        <v>5</v>
      </c>
      <c r="S16" s="278">
        <v>7</v>
      </c>
      <c r="T16" s="281">
        <v>3</v>
      </c>
      <c r="U16" s="282">
        <v>6</v>
      </c>
      <c r="V16" s="278">
        <v>3</v>
      </c>
      <c r="W16" s="281">
        <v>3</v>
      </c>
      <c r="X16" s="282">
        <v>5</v>
      </c>
      <c r="Y16" s="278">
        <v>12</v>
      </c>
      <c r="Z16" s="283">
        <v>0</v>
      </c>
      <c r="AA16" s="282">
        <v>4</v>
      </c>
      <c r="AB16" s="278">
        <v>13</v>
      </c>
      <c r="AC16" s="283">
        <v>6</v>
      </c>
      <c r="AD16" s="282">
        <v>4</v>
      </c>
      <c r="AE16" s="278">
        <v>5</v>
      </c>
      <c r="AF16" s="283">
        <v>2</v>
      </c>
      <c r="AG16" s="284">
        <v>11</v>
      </c>
      <c r="AH16" s="278">
        <v>12</v>
      </c>
      <c r="AI16" s="283">
        <v>6</v>
      </c>
      <c r="AJ16" s="284">
        <v>0</v>
      </c>
      <c r="AK16" s="278">
        <v>8</v>
      </c>
      <c r="AL16" s="283">
        <v>2</v>
      </c>
      <c r="AM16" s="284">
        <v>0</v>
      </c>
      <c r="AN16" s="511">
        <f t="shared" si="4"/>
        <v>113</v>
      </c>
      <c r="AO16" s="512">
        <f t="shared" si="5"/>
        <v>0.50672645739910316</v>
      </c>
      <c r="AP16" s="513">
        <f t="shared" si="0"/>
        <v>48</v>
      </c>
      <c r="AQ16" s="514">
        <f t="shared" si="6"/>
        <v>0.21524663677130046</v>
      </c>
      <c r="AR16" s="515">
        <f t="shared" si="1"/>
        <v>62</v>
      </c>
      <c r="AS16" s="516">
        <f t="shared" si="7"/>
        <v>0.27802690582959644</v>
      </c>
      <c r="AT16" s="517">
        <f t="shared" si="2"/>
        <v>223</v>
      </c>
      <c r="AU16" s="518">
        <f t="shared" si="3"/>
        <v>5.610062893081761E-2</v>
      </c>
      <c r="AV16" s="275"/>
      <c r="AW16" s="275"/>
      <c r="AX16" s="275"/>
    </row>
    <row r="17" spans="3:50" ht="20.399999999999999" customHeight="1" thickBot="1" x14ac:dyDescent="0.3">
      <c r="C17" s="277" t="s">
        <v>108</v>
      </c>
      <c r="D17" s="295">
        <v>2</v>
      </c>
      <c r="E17" s="296">
        <v>0</v>
      </c>
      <c r="F17" s="297">
        <v>3</v>
      </c>
      <c r="G17" s="295">
        <v>0</v>
      </c>
      <c r="H17" s="296">
        <v>4</v>
      </c>
      <c r="I17" s="297">
        <v>1</v>
      </c>
      <c r="J17" s="295">
        <v>7</v>
      </c>
      <c r="K17" s="296">
        <v>1</v>
      </c>
      <c r="L17" s="297">
        <v>7</v>
      </c>
      <c r="M17" s="295">
        <v>5</v>
      </c>
      <c r="N17" s="298">
        <v>1</v>
      </c>
      <c r="O17" s="299">
        <v>7</v>
      </c>
      <c r="P17" s="295">
        <v>0</v>
      </c>
      <c r="Q17" s="298">
        <v>14</v>
      </c>
      <c r="R17" s="299">
        <v>2</v>
      </c>
      <c r="S17" s="295">
        <v>8</v>
      </c>
      <c r="T17" s="298">
        <v>4</v>
      </c>
      <c r="U17" s="299">
        <v>4</v>
      </c>
      <c r="V17" s="295">
        <v>3</v>
      </c>
      <c r="W17" s="298">
        <v>0</v>
      </c>
      <c r="X17" s="299">
        <v>0</v>
      </c>
      <c r="Y17" s="295">
        <v>3</v>
      </c>
      <c r="Z17" s="300">
        <v>1</v>
      </c>
      <c r="AA17" s="299">
        <v>1</v>
      </c>
      <c r="AB17" s="295">
        <v>11</v>
      </c>
      <c r="AC17" s="300">
        <v>4</v>
      </c>
      <c r="AD17" s="299">
        <v>2</v>
      </c>
      <c r="AE17" s="295">
        <v>2</v>
      </c>
      <c r="AF17" s="300">
        <v>2</v>
      </c>
      <c r="AG17" s="301">
        <v>4</v>
      </c>
      <c r="AH17" s="295">
        <v>2</v>
      </c>
      <c r="AI17" s="300">
        <v>0</v>
      </c>
      <c r="AJ17" s="301">
        <v>6</v>
      </c>
      <c r="AK17" s="295">
        <v>3</v>
      </c>
      <c r="AL17" s="300">
        <v>0</v>
      </c>
      <c r="AM17" s="301">
        <v>5</v>
      </c>
      <c r="AN17" s="511">
        <f t="shared" si="4"/>
        <v>46</v>
      </c>
      <c r="AO17" s="512">
        <f t="shared" si="5"/>
        <v>0.38655462184873951</v>
      </c>
      <c r="AP17" s="513">
        <f t="shared" si="0"/>
        <v>31</v>
      </c>
      <c r="AQ17" s="514">
        <f t="shared" si="6"/>
        <v>0.26050420168067229</v>
      </c>
      <c r="AR17" s="515">
        <f t="shared" si="1"/>
        <v>42</v>
      </c>
      <c r="AS17" s="516">
        <f t="shared" si="7"/>
        <v>0.35294117647058826</v>
      </c>
      <c r="AT17" s="519">
        <f t="shared" si="2"/>
        <v>119</v>
      </c>
      <c r="AU17" s="520">
        <f t="shared" si="3"/>
        <v>2.9937106918238993E-2</v>
      </c>
      <c r="AV17" s="275"/>
      <c r="AW17" s="275"/>
      <c r="AX17" s="275"/>
    </row>
    <row r="18" spans="3:50" s="257" customFormat="1" ht="19.2" x14ac:dyDescent="0.25">
      <c r="C18" s="302" t="s">
        <v>93</v>
      </c>
      <c r="D18" s="303">
        <f t="shared" ref="D18:R18" si="8">D6+D7+D9+D10+D13+D15+D16+D17</f>
        <v>112</v>
      </c>
      <c r="E18" s="303">
        <f t="shared" si="8"/>
        <v>39</v>
      </c>
      <c r="F18" s="303">
        <f t="shared" si="8"/>
        <v>82</v>
      </c>
      <c r="G18" s="303">
        <f t="shared" si="8"/>
        <v>127</v>
      </c>
      <c r="H18" s="303">
        <f t="shared" si="8"/>
        <v>84</v>
      </c>
      <c r="I18" s="303">
        <f t="shared" si="8"/>
        <v>73</v>
      </c>
      <c r="J18" s="303">
        <f t="shared" si="8"/>
        <v>178</v>
      </c>
      <c r="K18" s="303">
        <f t="shared" si="8"/>
        <v>73</v>
      </c>
      <c r="L18" s="303">
        <f t="shared" si="8"/>
        <v>125</v>
      </c>
      <c r="M18" s="303">
        <f t="shared" si="8"/>
        <v>148</v>
      </c>
      <c r="N18" s="303">
        <f t="shared" si="8"/>
        <v>53</v>
      </c>
      <c r="O18" s="303">
        <f t="shared" si="8"/>
        <v>88</v>
      </c>
      <c r="P18" s="303">
        <f t="shared" si="8"/>
        <v>157</v>
      </c>
      <c r="Q18" s="303">
        <f t="shared" si="8"/>
        <v>77</v>
      </c>
      <c r="R18" s="303">
        <f t="shared" si="8"/>
        <v>100</v>
      </c>
      <c r="S18" s="303">
        <f>SUM(S6:S17)</f>
        <v>197</v>
      </c>
      <c r="T18" s="303">
        <f t="shared" ref="T18:AM18" si="9">SUM(T6:T17)</f>
        <v>96</v>
      </c>
      <c r="U18" s="303">
        <f t="shared" si="9"/>
        <v>127</v>
      </c>
      <c r="V18" s="303">
        <f t="shared" si="9"/>
        <v>153</v>
      </c>
      <c r="W18" s="303">
        <f t="shared" si="9"/>
        <v>45</v>
      </c>
      <c r="X18" s="303">
        <f t="shared" si="9"/>
        <v>78</v>
      </c>
      <c r="Y18" s="303">
        <f t="shared" si="9"/>
        <v>253</v>
      </c>
      <c r="Z18" s="303">
        <f t="shared" si="9"/>
        <v>54</v>
      </c>
      <c r="AA18" s="303">
        <f t="shared" si="9"/>
        <v>105</v>
      </c>
      <c r="AB18" s="303">
        <f t="shared" si="9"/>
        <v>173</v>
      </c>
      <c r="AC18" s="303">
        <f t="shared" si="9"/>
        <v>75</v>
      </c>
      <c r="AD18" s="303">
        <f t="shared" si="9"/>
        <v>103</v>
      </c>
      <c r="AE18" s="303">
        <f t="shared" si="9"/>
        <v>181</v>
      </c>
      <c r="AF18" s="303">
        <f t="shared" si="9"/>
        <v>67</v>
      </c>
      <c r="AG18" s="303">
        <f t="shared" si="9"/>
        <v>105</v>
      </c>
      <c r="AH18" s="303">
        <f t="shared" si="9"/>
        <v>165</v>
      </c>
      <c r="AI18" s="303">
        <f t="shared" si="9"/>
        <v>72</v>
      </c>
      <c r="AJ18" s="303">
        <f t="shared" si="9"/>
        <v>89</v>
      </c>
      <c r="AK18" s="303">
        <f t="shared" si="9"/>
        <v>126</v>
      </c>
      <c r="AL18" s="303">
        <f t="shared" si="9"/>
        <v>57</v>
      </c>
      <c r="AM18" s="303">
        <f t="shared" si="9"/>
        <v>61</v>
      </c>
      <c r="AN18" s="304">
        <f>SUM(AN6:AN17)</f>
        <v>2019</v>
      </c>
      <c r="AO18" s="304"/>
      <c r="AP18" s="304">
        <f t="shared" ref="AP18:AR18" si="10">SUM(AP6:AP17)</f>
        <v>808</v>
      </c>
      <c r="AQ18" s="304"/>
      <c r="AR18" s="304">
        <f t="shared" si="10"/>
        <v>1148</v>
      </c>
      <c r="AS18" s="305"/>
      <c r="AT18" s="749">
        <f>SUM(AT6:AT17)</f>
        <v>3975</v>
      </c>
      <c r="AU18" s="751">
        <f t="shared" si="3"/>
        <v>1</v>
      </c>
      <c r="AV18" s="306"/>
      <c r="AW18" s="306"/>
      <c r="AX18" s="306"/>
    </row>
    <row r="19" spans="3:50" s="257" customFormat="1" ht="22.2" thickBot="1" x14ac:dyDescent="0.3">
      <c r="C19" s="307" t="s">
        <v>109</v>
      </c>
      <c r="D19" s="758">
        <f>SUM(D18:F18)</f>
        <v>233</v>
      </c>
      <c r="E19" s="758"/>
      <c r="F19" s="758"/>
      <c r="G19" s="758">
        <f>SUM(G18:I18)</f>
        <v>284</v>
      </c>
      <c r="H19" s="758"/>
      <c r="I19" s="758"/>
      <c r="J19" s="758">
        <f>SUM(J18:L18)</f>
        <v>376</v>
      </c>
      <c r="K19" s="758"/>
      <c r="L19" s="758"/>
      <c r="M19" s="758">
        <f>SUM(M18:O18)</f>
        <v>289</v>
      </c>
      <c r="N19" s="758"/>
      <c r="O19" s="758"/>
      <c r="P19" s="758">
        <f>SUM(P18:R18)</f>
        <v>334</v>
      </c>
      <c r="Q19" s="758"/>
      <c r="R19" s="758"/>
      <c r="S19" s="758">
        <f>SUM(S18:U18)</f>
        <v>420</v>
      </c>
      <c r="T19" s="758"/>
      <c r="U19" s="758"/>
      <c r="V19" s="758">
        <f>SUM(V18:X18)</f>
        <v>276</v>
      </c>
      <c r="W19" s="758"/>
      <c r="X19" s="758"/>
      <c r="Y19" s="758">
        <f>SUM(Y18:AA18)</f>
        <v>412</v>
      </c>
      <c r="Z19" s="758"/>
      <c r="AA19" s="758"/>
      <c r="AB19" s="758">
        <f>SUM(AB18:AD18)</f>
        <v>351</v>
      </c>
      <c r="AC19" s="758"/>
      <c r="AD19" s="758"/>
      <c r="AE19" s="758">
        <f>SUM(AE18:AG18)</f>
        <v>353</v>
      </c>
      <c r="AF19" s="758"/>
      <c r="AG19" s="758"/>
      <c r="AH19" s="758">
        <f>SUM(AH18:AJ18)</f>
        <v>326</v>
      </c>
      <c r="AI19" s="758"/>
      <c r="AJ19" s="758"/>
      <c r="AK19" s="758">
        <f>SUM(AK18:AM18)</f>
        <v>244</v>
      </c>
      <c r="AL19" s="758"/>
      <c r="AM19" s="758"/>
      <c r="AN19" s="753">
        <f>AN18+AP18+AR18</f>
        <v>3975</v>
      </c>
      <c r="AO19" s="754"/>
      <c r="AP19" s="754"/>
      <c r="AQ19" s="754"/>
      <c r="AR19" s="755"/>
      <c r="AS19" s="308"/>
      <c r="AT19" s="750"/>
      <c r="AU19" s="752"/>
      <c r="AV19" s="306"/>
      <c r="AW19" s="306"/>
      <c r="AX19" s="306"/>
    </row>
    <row r="20" spans="3:50" x14ac:dyDescent="0.25"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9"/>
      <c r="AQ20" s="309"/>
      <c r="AR20" s="309"/>
      <c r="AS20" s="309"/>
      <c r="AT20" s="309"/>
      <c r="AU20" s="309"/>
      <c r="AV20" s="309"/>
      <c r="AW20" s="309"/>
      <c r="AX20" s="309"/>
    </row>
    <row r="21" spans="3:50" x14ac:dyDescent="0.25"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309"/>
      <c r="AR21" s="309"/>
      <c r="AS21" s="309"/>
      <c r="AT21" s="309"/>
      <c r="AU21" s="309"/>
      <c r="AV21" s="309"/>
      <c r="AW21" s="309"/>
      <c r="AX21" s="309"/>
    </row>
    <row r="22" spans="3:50" x14ac:dyDescent="0.25"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309"/>
      <c r="AP22" s="309"/>
      <c r="AQ22" s="309"/>
      <c r="AR22" s="309"/>
      <c r="AS22" s="309"/>
      <c r="AT22" s="309"/>
      <c r="AU22" s="309"/>
      <c r="AV22" s="309"/>
      <c r="AW22" s="309"/>
      <c r="AX22" s="309"/>
    </row>
    <row r="23" spans="3:50" x14ac:dyDescent="0.25"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309"/>
      <c r="AP23" s="309"/>
      <c r="AQ23" s="309"/>
      <c r="AR23" s="309"/>
      <c r="AS23" s="309"/>
      <c r="AT23" s="309"/>
      <c r="AU23" s="309"/>
      <c r="AV23" s="309"/>
      <c r="AW23" s="309"/>
      <c r="AX23" s="309"/>
    </row>
    <row r="27" spans="3:50" x14ac:dyDescent="0.25">
      <c r="C27" s="310"/>
    </row>
    <row r="39" spans="4:50" ht="63" customHeight="1" x14ac:dyDescent="0.25"/>
    <row r="40" spans="4:50" ht="63" customHeight="1" x14ac:dyDescent="0.25"/>
    <row r="41" spans="4:50" ht="63" customHeight="1" x14ac:dyDescent="0.25"/>
    <row r="42" spans="4:50" ht="63" customHeight="1" x14ac:dyDescent="0.25">
      <c r="AU42" s="246" t="s">
        <v>59</v>
      </c>
      <c r="AV42" s="246"/>
      <c r="AW42" s="246"/>
      <c r="AX42" s="246"/>
    </row>
    <row r="43" spans="4:50" ht="63" customHeight="1" x14ac:dyDescent="0.25"/>
    <row r="47" spans="4:50" ht="17.399999999999999" x14ac:dyDescent="0.3">
      <c r="D47" s="311"/>
      <c r="E47" s="311"/>
      <c r="F47" s="311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2"/>
      <c r="AI47" s="312"/>
      <c r="AJ47" s="312"/>
      <c r="AK47" s="313"/>
      <c r="AL47" s="313"/>
      <c r="AM47" s="313"/>
      <c r="AN47" s="314"/>
      <c r="AO47" s="314"/>
      <c r="AP47" s="314"/>
      <c r="AQ47" s="314"/>
      <c r="AR47" s="314"/>
      <c r="AS47" s="314"/>
      <c r="AT47" s="314"/>
      <c r="AU47" s="315"/>
      <c r="AV47" s="315"/>
      <c r="AW47" s="315"/>
      <c r="AX47" s="315"/>
    </row>
    <row r="48" spans="4:50" ht="20.399999999999999" x14ac:dyDescent="0.35">
      <c r="D48" s="756"/>
      <c r="E48" s="756"/>
      <c r="F48" s="756"/>
      <c r="G48" s="757"/>
      <c r="H48" s="757"/>
      <c r="I48" s="757"/>
      <c r="J48" s="757"/>
      <c r="K48" s="757"/>
      <c r="L48" s="757"/>
      <c r="M48" s="757"/>
      <c r="N48" s="757"/>
      <c r="O48" s="757"/>
      <c r="P48" s="757"/>
      <c r="Q48" s="757"/>
      <c r="R48" s="757"/>
      <c r="S48" s="757"/>
      <c r="T48" s="757"/>
      <c r="U48" s="757"/>
      <c r="V48" s="757"/>
      <c r="W48" s="757"/>
      <c r="X48" s="757"/>
      <c r="Y48" s="757"/>
      <c r="Z48" s="757"/>
      <c r="AA48" s="757"/>
      <c r="AB48" s="757"/>
      <c r="AC48" s="757"/>
      <c r="AD48" s="757"/>
      <c r="AE48" s="757"/>
      <c r="AF48" s="757"/>
      <c r="AG48" s="757"/>
      <c r="AH48" s="757"/>
      <c r="AI48" s="757"/>
      <c r="AJ48" s="757"/>
      <c r="AK48" s="757"/>
      <c r="AL48" s="757"/>
      <c r="AM48" s="757"/>
      <c r="AN48" s="757"/>
      <c r="AO48" s="757"/>
      <c r="AP48" s="757"/>
      <c r="AQ48" s="757"/>
      <c r="AR48" s="757"/>
      <c r="AS48" s="757"/>
      <c r="AT48" s="757"/>
      <c r="AU48" s="757"/>
      <c r="AV48" s="316"/>
      <c r="AW48" s="316"/>
      <c r="AX48" s="316"/>
    </row>
  </sheetData>
  <sheetProtection algorithmName="SHA-512" hashValue="ySL30I6g1ENu5Z4za1qA155pJmi7J/vFQ+q/sinQMQcIreYeKHzp7C+Jszz5h4f4T+Pp0SSm3HN7SSMfPKk/ow==" saltValue="oPf8bCM3JWjPsDSugWEUXg==" spinCount="100000" sheet="1" objects="1" scenarios="1"/>
  <mergeCells count="36">
    <mergeCell ref="D48:AU48"/>
    <mergeCell ref="V19:X19"/>
    <mergeCell ref="Y19:AA19"/>
    <mergeCell ref="AB19:AD19"/>
    <mergeCell ref="AE19:AG19"/>
    <mergeCell ref="AH19:AJ19"/>
    <mergeCell ref="AK19:AM19"/>
    <mergeCell ref="D19:F19"/>
    <mergeCell ref="G19:I19"/>
    <mergeCell ref="J19:L19"/>
    <mergeCell ref="M19:O19"/>
    <mergeCell ref="P19:R19"/>
    <mergeCell ref="S19:U19"/>
    <mergeCell ref="AN5:AO5"/>
    <mergeCell ref="AP5:AQ5"/>
    <mergeCell ref="AR5:AS5"/>
    <mergeCell ref="AW11:AX11"/>
    <mergeCell ref="AT18:AT19"/>
    <mergeCell ref="AU18:AU19"/>
    <mergeCell ref="AN19:AR19"/>
    <mergeCell ref="AN4:AS4"/>
    <mergeCell ref="C2:AU2"/>
    <mergeCell ref="C3:AU3"/>
    <mergeCell ref="C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H4:AJ4"/>
    <mergeCell ref="AK4:AM4"/>
  </mergeCells>
  <pageMargins left="0.70866141732283472" right="0.70866141732283472" top="0.74803149606299213" bottom="0.74803149606299213" header="0.31496062992125984" footer="0.31496062992125984"/>
  <pageSetup paperSize="41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General_A1 _ 2023</vt:lpstr>
      <vt:lpstr>DELITOS_A1_2023</vt:lpstr>
      <vt:lpstr>VICTIMAS_A1_ 2023</vt:lpstr>
      <vt:lpstr>DELITOS_A1_2023!Área_de_impresión</vt:lpstr>
      <vt:lpstr>'General_A1 _ 2023'!Área_de_impresión</vt:lpstr>
      <vt:lpstr>'VICTIMAS_A1_ 2023'!Área_de_impresión</vt:lpstr>
      <vt:lpstr>'VICTIMAS_A1_ 2023'!totalvictim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DIAZ</dc:creator>
  <cp:keywords>EstadísticaTSJ</cp:keywords>
  <cp:lastModifiedBy>CRISTIAN DIAZ</cp:lastModifiedBy>
  <cp:lastPrinted>2024-03-04T17:04:05Z</cp:lastPrinted>
  <dcterms:created xsi:type="dcterms:W3CDTF">2023-05-22T14:01:27Z</dcterms:created>
  <dcterms:modified xsi:type="dcterms:W3CDTF">2024-03-06T17:41:39Z</dcterms:modified>
</cp:coreProperties>
</file>